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mc:AlternateContent xmlns:mc="http://schemas.openxmlformats.org/markup-compatibility/2006">
    <mc:Choice Requires="x15">
      <x15ac:absPath xmlns:x15ac="http://schemas.microsoft.com/office/spreadsheetml/2010/11/ac" url="D:\web\aliateck\taxeg\pdf\"/>
    </mc:Choice>
  </mc:AlternateContent>
  <xr:revisionPtr revIDLastSave="0" documentId="13_ncr:1_{37A14CCD-71A2-4630-B6B1-441DA7DC709A}" xr6:coauthVersionLast="47" xr6:coauthVersionMax="47" xr10:uidLastSave="{00000000-0000-0000-0000-000000000000}"/>
  <bookViews>
    <workbookView xWindow="-108" yWindow="-108" windowWidth="23256" windowHeight="13176" activeTab="2" xr2:uid="{00000000-000D-0000-FFFF-FFFF00000000}"/>
  </bookViews>
  <sheets>
    <sheet name="بيانات المنشأة" sheetId="21" r:id="rId1"/>
    <sheet name="المؤمن عليهم" sheetId="18" r:id="rId2"/>
    <sheet name="س1" sheetId="19" r:id="rId3"/>
    <sheet name="خلف س1  " sheetId="20"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4" i="19" l="1"/>
  <c r="R23" i="19"/>
  <c r="G23" i="19"/>
  <c r="G15" i="19"/>
  <c r="O15" i="19"/>
  <c r="N15" i="19"/>
  <c r="M15" i="19"/>
  <c r="L15" i="19"/>
  <c r="K15" i="19"/>
  <c r="J15" i="19"/>
  <c r="I15" i="19"/>
  <c r="H15" i="19"/>
  <c r="G16" i="19"/>
  <c r="AD35" i="19"/>
  <c r="AC35" i="19"/>
  <c r="AB35" i="19"/>
  <c r="AA35" i="19"/>
  <c r="Z35" i="19"/>
  <c r="Y35" i="19"/>
  <c r="X35" i="19"/>
  <c r="W35" i="19"/>
  <c r="V35" i="19"/>
  <c r="O10" i="19"/>
  <c r="N10" i="19"/>
  <c r="M10" i="19"/>
  <c r="L10" i="19"/>
  <c r="K10" i="19"/>
  <c r="J10" i="19"/>
  <c r="I10" i="19"/>
  <c r="H10" i="19"/>
  <c r="G10" i="19"/>
  <c r="T12" i="19"/>
  <c r="Q12" i="19"/>
  <c r="R12" i="19"/>
  <c r="S12" i="19"/>
  <c r="P12" i="19"/>
  <c r="O12" i="19"/>
  <c r="N12" i="19"/>
  <c r="M12" i="19"/>
  <c r="L12" i="19"/>
  <c r="K12" i="19"/>
  <c r="J12" i="19"/>
  <c r="I12" i="19"/>
  <c r="H12" i="19"/>
  <c r="G12" i="19"/>
  <c r="Q17" i="19"/>
  <c r="N17" i="19"/>
  <c r="M17" i="19"/>
  <c r="L17" i="19"/>
  <c r="K17" i="19"/>
  <c r="J17" i="19"/>
  <c r="I17" i="19"/>
  <c r="H17" i="19"/>
  <c r="O17" i="19"/>
  <c r="P17" i="19"/>
  <c r="R17" i="19"/>
  <c r="S17" i="19"/>
  <c r="T17" i="19"/>
  <c r="G17" i="19"/>
  <c r="Q40" i="19" l="1"/>
  <c r="F40" i="19"/>
  <c r="V38" i="19"/>
  <c r="J38" i="19"/>
  <c r="E38" i="19"/>
  <c r="AC26" i="19"/>
  <c r="AB26" i="19"/>
  <c r="AA26" i="19"/>
  <c r="Z26" i="19"/>
  <c r="Y26" i="19"/>
  <c r="X26" i="19"/>
  <c r="N26" i="19"/>
  <c r="M26" i="19"/>
  <c r="L26" i="19"/>
  <c r="J26" i="19"/>
  <c r="P21" i="19"/>
  <c r="M21" i="19"/>
  <c r="J21" i="19"/>
  <c r="K26" i="19"/>
  <c r="I26" i="19"/>
  <c r="S19" i="19"/>
  <c r="W15" i="19"/>
  <c r="Z17" i="19"/>
  <c r="C12" i="20" l="1"/>
  <c r="G11" i="20"/>
  <c r="C11" i="20"/>
  <c r="W10" i="19"/>
  <c r="Y9" i="19"/>
  <c r="G9" i="19"/>
  <c r="F35" i="19"/>
  <c r="E3" i="19"/>
  <c r="C18" i="20"/>
</calcChain>
</file>

<file path=xl/sharedStrings.xml><?xml version="1.0" encoding="utf-8"?>
<sst xmlns="http://schemas.openxmlformats.org/spreadsheetml/2006/main" count="134" uniqueCount="119">
  <si>
    <t>الاســـــــــــــــــــم</t>
  </si>
  <si>
    <t>الوظيفة</t>
  </si>
  <si>
    <t>المؤهل</t>
  </si>
  <si>
    <t>الإجر</t>
  </si>
  <si>
    <t>الرقم القومى</t>
  </si>
  <si>
    <t>الدراسى</t>
  </si>
  <si>
    <t>دبلوم صناعى</t>
  </si>
  <si>
    <t>فنى إنتاج</t>
  </si>
  <si>
    <t>إقـــــــرار</t>
  </si>
  <si>
    <t>رقم التليفون :</t>
  </si>
  <si>
    <t xml:space="preserve">تحـــريراً في : </t>
  </si>
  <si>
    <r>
      <t xml:space="preserve">توقيع المؤمن عليه : </t>
    </r>
    <r>
      <rPr>
        <sz val="16"/>
        <color rgb="FFFFC000"/>
        <rFont val="Calibri"/>
        <family val="2"/>
      </rPr>
      <t>...............................</t>
    </r>
  </si>
  <si>
    <t>محافظة :</t>
  </si>
  <si>
    <t>قسم / مركز :</t>
  </si>
  <si>
    <t>عقار رقم :</t>
  </si>
  <si>
    <t>%</t>
  </si>
  <si>
    <t>نسبة العجز :</t>
  </si>
  <si>
    <t>بيانات العجز إن وجدت : تاريخ بداية العجز :</t>
  </si>
  <si>
    <t>جنيــــــــــــــــــــــه</t>
  </si>
  <si>
    <t>تاريــخ بــدء الإشــــتراك :</t>
  </si>
  <si>
    <t xml:space="preserve">المؤهل : </t>
  </si>
  <si>
    <t xml:space="preserve">اسم المؤمن عليه : </t>
  </si>
  <si>
    <t xml:space="preserve">الرقم التأمينى </t>
  </si>
  <si>
    <t xml:space="preserve">اسم المنشأة : </t>
  </si>
  <si>
    <t>رقم المنشأة :</t>
  </si>
  <si>
    <t>عاملين لدى الغير</t>
  </si>
  <si>
    <t>الفئة</t>
  </si>
  <si>
    <t>طلــــــــب اشتراك مــؤمــــن عليـــــــــه</t>
  </si>
  <si>
    <t>نموذج رقم ( 1 )</t>
  </si>
  <si>
    <t>الهيئة القومية للتأمين الاجتماعى</t>
  </si>
  <si>
    <t xml:space="preserve"> (                                )</t>
  </si>
  <si>
    <t xml:space="preserve">   توقيع المؤمن عليه </t>
  </si>
  <si>
    <t xml:space="preserve">العامل بالمنشأة عالية بأن أثبت حالتي الصحية أمام </t>
  </si>
  <si>
    <t>(                                 )</t>
  </si>
  <si>
    <r>
      <t xml:space="preserve">(‌د)    </t>
    </r>
    <r>
      <rPr>
        <sz val="12"/>
        <color theme="1"/>
        <rFont val="Mudir MT"/>
        <charset val="178"/>
      </rPr>
      <t>يقتصر استيفاء الأجـر على الفئات التي يتقاضى فيها المؤمن عليه أجـراً من صاحب العمل .</t>
    </r>
  </si>
  <si>
    <r>
      <t xml:space="preserve">(‌ب) </t>
    </r>
    <r>
      <rPr>
        <sz val="12"/>
        <color theme="1"/>
        <rFont val="Mudir MT"/>
        <charset val="178"/>
      </rPr>
      <t>العاملون الذين يخضعون لأحكام قانون العمل ممن تقل أعمارهم عن 18 سنة .</t>
    </r>
  </si>
  <si>
    <t>إرشـــــادات</t>
  </si>
  <si>
    <t>الأجر الشامل</t>
  </si>
  <si>
    <t>2ــ</t>
  </si>
  <si>
    <t>1ـ</t>
  </si>
  <si>
    <t>توقيع صاحب العمل  / المدير المسئول</t>
  </si>
  <si>
    <t>أصحاب أعمال لهم منشآت</t>
  </si>
  <si>
    <t>العاملين بالمخابز</t>
  </si>
  <si>
    <t>مقدم الطلب :</t>
  </si>
  <si>
    <t>صفة مقدم الطلب :</t>
  </si>
  <si>
    <t>المهـنة :</t>
  </si>
  <si>
    <t>القطــاع :</t>
  </si>
  <si>
    <t>أجر / دخل الإشتراك :</t>
  </si>
  <si>
    <t xml:space="preserve">استيفاء الكشف الطبي الإبتدائى : نعم </t>
  </si>
  <si>
    <t>لا</t>
  </si>
  <si>
    <t>نوع المنشأة :</t>
  </si>
  <si>
    <t>نمطى</t>
  </si>
  <si>
    <t>سيارة</t>
  </si>
  <si>
    <t>مركب صيد</t>
  </si>
  <si>
    <t>مخابز بلدية</t>
  </si>
  <si>
    <t xml:space="preserve">شارع  : </t>
  </si>
  <si>
    <t xml:space="preserve"> قرية :</t>
  </si>
  <si>
    <t>توقيع صاحب العمل / المدير المسئول</t>
  </si>
  <si>
    <t xml:space="preserve"> .................................................</t>
  </si>
  <si>
    <t>تاريخ المطابقة :       /        /</t>
  </si>
  <si>
    <r>
      <t xml:space="preserve">توقيع الموظف المختص بالمطابقة : </t>
    </r>
    <r>
      <rPr>
        <sz val="14"/>
        <color rgb="FFFFC000"/>
        <rFont val="Arial"/>
        <family val="2"/>
      </rPr>
      <t>.............................</t>
    </r>
  </si>
  <si>
    <r>
      <t xml:space="preserve">ملحوظة: </t>
    </r>
    <r>
      <rPr>
        <sz val="13"/>
        <color theme="1"/>
        <rFont val="Arial"/>
        <family val="2"/>
      </rPr>
      <t>على صاحب العمل والعامل الإطلاع على التوجيهات الموضحة خلف النموذج مع التوقيع على الإقرار.    (انظر خلفه)</t>
    </r>
  </si>
  <si>
    <r>
      <t xml:space="preserve">  </t>
    </r>
    <r>
      <rPr>
        <b/>
        <sz val="11.5"/>
        <color theme="1"/>
        <rFont val="Mudir MT"/>
        <charset val="178"/>
      </rPr>
      <t xml:space="preserve">على صاحب العمل  أن يرسل هذا النموذج  مع طلب اشتراكه في الهيئة لأول مرة وخلال أسبوعين على الأكثر من تاريخ التحاق أي عامل جديد بالعمل لديه سواء كان التحاقا نهائياً أو تحت الاختبار . </t>
    </r>
  </si>
  <si>
    <t>يستخدم هذا النموذج كطلب اشتراك في تأمين إصابات العمل فقط بالنسبة للفئات التالية :-</t>
  </si>
  <si>
    <r>
      <t xml:space="preserve">(‌أ)      </t>
    </r>
    <r>
      <rPr>
        <sz val="12"/>
        <color theme="1"/>
        <rFont val="Mudir MT"/>
        <charset val="178"/>
      </rPr>
      <t>من تجاوز سن الشيخوخة وأوقف انتفاعه بتأمين الشيخوخة والعجز والوفاة.</t>
    </r>
  </si>
  <si>
    <r>
      <t xml:space="preserve"> </t>
    </r>
    <r>
      <rPr>
        <sz val="12"/>
        <color theme="1"/>
        <rFont val="Mudir MT"/>
        <charset val="178"/>
      </rPr>
      <t>أقر أنا الموقِّع على هذا النموذج بالالتزام بعرض المؤمن عليه على اللجنة الطبية المختصة بالهيئة المعنية بالتأمين  الصحي  أو الجهة الطبية المختصة لإجراء الفحص الطبي الأولي وإثبات حالته الصحية  وقت توقيع الكشف الطبى  مع الالتزام بموافاة  الهيئة بتقرير اللياقة الطبية الصادر من الجهة الطبية المختصة عن حالته الصحية خلال أسبوعين على الأكثر من تاريخ التحاقه بالعمل تطبيقاًلأحكام قانون العمل .</t>
    </r>
  </si>
  <si>
    <t xml:space="preserve"> أقر أنا :</t>
  </si>
  <si>
    <t>اللجنة الطبية المختصة بالهيئة المعنية بالتأمين الصحي أو الجهة الطبية المختصة وموافاة  الهيئة بالتقرير الطبي عن حالتي الصحية خلال أسبوعين من تاريخ التحاقي بالعمل وفي حالة عـــدم قيامي بذلك فـــإن الهيئة القومية للتأمين الاجتماعي ليس عليها أدنــى التزام قانونـــــي بعرضى على اللجنة الطبية إثبات العجز أو صرف أية مستحقات تأمينية تترتب على العجز أياً كان نوعه السابق أو المعاصر لتاريخ الالتحاق بالعمل.</t>
  </si>
  <si>
    <t xml:space="preserve">رقم لتأمينى </t>
  </si>
  <si>
    <t>رقم قومى</t>
  </si>
  <si>
    <t>التوقيع على هذا النموذج بما يفيد الاطلاع والموافقة على جميع البيانات الواردة به ولا يجوز لمـــــن وقَّع عليها أن يعارض في تلك البيانات أمام الهيئة وله أن يلجأ إلى مكتب علاقات العمل المختص أو القضاء.</t>
  </si>
  <si>
    <r>
      <t xml:space="preserve">(‌ج)  </t>
    </r>
    <r>
      <rPr>
        <sz val="12"/>
        <color theme="1"/>
        <rFont val="Mudir MT"/>
        <charset val="178"/>
      </rPr>
      <t>العاملون المتدرجون والتلاميذ الصناعيون والطلاب المشتغلون في مشروعات التشغيل الصيفـي و الخدمة العامة ، ويشترط اعتماد النموذج المحرر لهم من المدير المسئول بالهيئة التي تشرف على التلمذة الصناعية ، والتدريب مع ختمها بخاتم هذه الجهة مع إرفاق نسخة من عقد عمل المتدرب أو المستند المثبت لنوع العمل في جميع هذه الحالات.</t>
    </r>
  </si>
  <si>
    <t>√</t>
  </si>
  <si>
    <t>مكتب  :</t>
  </si>
  <si>
    <t>اكتب هذه البيانات لمره واحده</t>
  </si>
  <si>
    <t>محمد محمد محمد محمد</t>
  </si>
  <si>
    <t>الاشتراك</t>
  </si>
  <si>
    <t>الشامل</t>
  </si>
  <si>
    <t>الكود</t>
  </si>
  <si>
    <t>مصر الجديده</t>
  </si>
  <si>
    <t>0101234568110</t>
  </si>
  <si>
    <t>شركه الحمد للصناعات</t>
  </si>
  <si>
    <t>القاهره</t>
  </si>
  <si>
    <t>موظف شئون العاملين</t>
  </si>
  <si>
    <t>الرقم التامينى</t>
  </si>
  <si>
    <t>اجر</t>
  </si>
  <si>
    <t xml:space="preserve"> رقمها التأميني : </t>
  </si>
  <si>
    <t xml:space="preserve">العنـــــــــوان :     </t>
  </si>
  <si>
    <t xml:space="preserve">اسـم المنشأة :                                                </t>
  </si>
  <si>
    <t>العنوان ظهر س1</t>
  </si>
  <si>
    <t>العاصمه الاداريه الجديده</t>
  </si>
  <si>
    <t>الجنسية</t>
  </si>
  <si>
    <t>مصري</t>
  </si>
  <si>
    <t xml:space="preserve">الجنسية : </t>
  </si>
  <si>
    <t>الرقم قومى</t>
  </si>
  <si>
    <t xml:space="preserve">تاريــخ بــدء الإشــــتراك </t>
  </si>
  <si>
    <t>محل أقامه المؤمن عليه</t>
  </si>
  <si>
    <t xml:space="preserve">عقار رقم </t>
  </si>
  <si>
    <t xml:space="preserve">شارع   </t>
  </si>
  <si>
    <t xml:space="preserve"> قرية </t>
  </si>
  <si>
    <t xml:space="preserve">قسم / مركز </t>
  </si>
  <si>
    <t xml:space="preserve">محافظة  </t>
  </si>
  <si>
    <t>النصر</t>
  </si>
  <si>
    <t>6</t>
  </si>
  <si>
    <t>النصر2</t>
  </si>
  <si>
    <t>القاهر2</t>
  </si>
  <si>
    <t>بالتعاون مع</t>
  </si>
  <si>
    <t>👇 اكتب كود المؤمن عليه هنا</t>
  </si>
  <si>
    <t xml:space="preserve">بيانات المؤمن عليه س1 بمنظومه الحاسب الألى الجديدة </t>
  </si>
  <si>
    <t>البيانات الثابته س1 بمنظومه الحاسب الألى الجديدة</t>
  </si>
  <si>
    <t>للحصول على آخر التحديثات</t>
  </si>
  <si>
    <t xml:space="preserve"> </t>
  </si>
  <si>
    <t>كـود الاشــتراك:</t>
  </si>
  <si>
    <t>نوع المــدة :</t>
  </si>
  <si>
    <t>كود الاشتراك</t>
  </si>
  <si>
    <t>نوع المدة</t>
  </si>
  <si>
    <t>رقم التليفـــــــــــــــــــــــــــــــــــــــــــون :</t>
  </si>
  <si>
    <t>رقم التليفون</t>
  </si>
  <si>
    <t>0100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</si>
</sst>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dd"/>
    <numFmt numFmtId="165" formatCode="yyyy\ /\ mm\ /\ dd"/>
    <numFmt numFmtId="166" formatCode="yyyy"/>
    <numFmt numFmtId="167" formatCode="mm"/>
    <numFmt numFmtId="168" formatCode="dd"/>
  </numFmts>
  <fonts count="62">
    <font>
      <sz val="11"/>
      <color theme="1"/>
      <name val="Arial"/>
      <family val="2"/>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name val="Arial"/>
      <family val="2"/>
    </font>
    <font>
      <sz val="10"/>
      <name val="Arial"/>
      <family val="2"/>
    </font>
    <font>
      <sz val="10"/>
      <name val="MS Sans Serif"/>
      <charset val="178"/>
    </font>
    <font>
      <sz val="11"/>
      <name val="Arial"/>
      <family val="2"/>
      <scheme val="minor"/>
    </font>
    <font>
      <sz val="13"/>
      <color theme="1"/>
      <name val="Arial"/>
      <family val="2"/>
    </font>
    <font>
      <sz val="14"/>
      <color theme="1"/>
      <name val="Calibri"/>
      <family val="2"/>
      <charset val="178"/>
    </font>
    <font>
      <sz val="11"/>
      <color theme="1"/>
      <name val="Calibri"/>
      <family val="2"/>
      <charset val="178"/>
    </font>
    <font>
      <sz val="12"/>
      <color theme="1"/>
      <name val="Mudir MT"/>
      <charset val="178"/>
    </font>
    <font>
      <sz val="11"/>
      <color theme="1"/>
      <name val="PT Bold Heading"/>
      <charset val="178"/>
    </font>
    <font>
      <sz val="16"/>
      <color theme="1"/>
      <name val="Calibri"/>
      <family val="2"/>
      <charset val="178"/>
    </font>
    <font>
      <sz val="16"/>
      <color rgb="FFFFC000"/>
      <name val="Calibri"/>
      <family val="2"/>
    </font>
    <font>
      <sz val="14"/>
      <color rgb="FFFFC000"/>
      <name val="Calibri"/>
      <family val="2"/>
      <charset val="178"/>
    </font>
    <font>
      <sz val="14"/>
      <color theme="1"/>
      <name val="PT Bold Heading"/>
      <charset val="178"/>
    </font>
    <font>
      <sz val="10"/>
      <color rgb="FFFFC000"/>
      <name val="Calibri"/>
      <family val="2"/>
      <charset val="178"/>
    </font>
    <font>
      <b/>
      <sz val="14"/>
      <color theme="1"/>
      <name val="Calibri"/>
      <family val="2"/>
    </font>
    <font>
      <sz val="12"/>
      <color theme="1"/>
      <name val="Calibri"/>
      <family val="2"/>
      <charset val="178"/>
    </font>
    <font>
      <i/>
      <sz val="14"/>
      <color theme="1"/>
      <name val="Calibri"/>
      <family val="2"/>
      <charset val="178"/>
    </font>
    <font>
      <sz val="14"/>
      <color theme="1"/>
      <name val="Times New Roman"/>
      <family val="1"/>
      <charset val="178"/>
      <scheme val="major"/>
    </font>
    <font>
      <sz val="12"/>
      <color theme="1"/>
      <name val="PT Bold Heading"/>
      <charset val="178"/>
    </font>
    <font>
      <sz val="12"/>
      <color theme="1"/>
      <name val="Times New Roman"/>
      <family val="1"/>
      <charset val="178"/>
      <scheme val="major"/>
    </font>
    <font>
      <i/>
      <sz val="14"/>
      <name val="Led Italic Font"/>
      <charset val="178"/>
    </font>
    <font>
      <sz val="12"/>
      <color theme="1"/>
      <name val="Arial"/>
      <family val="2"/>
      <scheme val="minor"/>
    </font>
    <font>
      <sz val="12"/>
      <color theme="1"/>
      <name val="Times New Roman"/>
      <family val="1"/>
      <charset val="178"/>
    </font>
    <font>
      <sz val="12"/>
      <color theme="1"/>
      <name val="Times New Roman"/>
      <family val="1"/>
    </font>
    <font>
      <b/>
      <sz val="18"/>
      <color theme="1"/>
      <name val="Mudir MT"/>
      <charset val="178"/>
    </font>
    <font>
      <b/>
      <sz val="18"/>
      <color theme="1"/>
      <name val="Arial"/>
      <family val="2"/>
      <charset val="178"/>
      <scheme val="minor"/>
    </font>
    <font>
      <b/>
      <u/>
      <sz val="16"/>
      <color theme="1"/>
      <name val="PT Bold Heading"/>
      <charset val="178"/>
    </font>
    <font>
      <u/>
      <sz val="14"/>
      <color theme="1"/>
      <name val="PT Bold Heading"/>
      <charset val="178"/>
    </font>
    <font>
      <b/>
      <sz val="15"/>
      <color theme="1"/>
      <name val="Times New Roman"/>
      <family val="1"/>
    </font>
    <font>
      <sz val="13"/>
      <color theme="1"/>
      <name val="Mudir MT"/>
      <charset val="178"/>
    </font>
    <font>
      <sz val="13"/>
      <color theme="1"/>
      <name val="PT Bold Heading"/>
      <charset val="178"/>
    </font>
    <font>
      <b/>
      <sz val="11.5"/>
      <color theme="1"/>
      <name val="Times New Roman"/>
      <family val="1"/>
      <charset val="178"/>
    </font>
    <font>
      <b/>
      <sz val="11.5"/>
      <color theme="1"/>
      <name val="Mudir MT"/>
      <charset val="178"/>
    </font>
    <font>
      <sz val="14"/>
      <color theme="1"/>
      <name val="Arial"/>
      <family val="2"/>
      <charset val="178"/>
    </font>
    <font>
      <sz val="14"/>
      <color rgb="FFFFC000"/>
      <name val="Arial"/>
      <family val="2"/>
    </font>
    <font>
      <sz val="14"/>
      <color theme="1"/>
      <name val="Mudir MT"/>
      <charset val="178"/>
    </font>
    <font>
      <b/>
      <sz val="11"/>
      <color theme="1"/>
      <name val="Arial"/>
      <family val="2"/>
      <scheme val="minor"/>
    </font>
    <font>
      <b/>
      <sz val="17"/>
      <color theme="1"/>
      <name val="Calibri"/>
      <family val="2"/>
    </font>
    <font>
      <b/>
      <sz val="14"/>
      <color rgb="FFFF0000"/>
      <name val="Calibri"/>
      <family val="2"/>
    </font>
    <font>
      <sz val="16"/>
      <color theme="1"/>
      <name val="Arial"/>
      <family val="2"/>
      <scheme val="minor"/>
    </font>
    <font>
      <sz val="16"/>
      <color rgb="FF000000"/>
      <name val="Arial"/>
      <family val="2"/>
    </font>
    <font>
      <b/>
      <sz val="16"/>
      <color rgb="FFFF0000"/>
      <name val="Calibri"/>
      <family val="2"/>
    </font>
    <font>
      <b/>
      <sz val="14"/>
      <name val="Calibri"/>
      <family val="2"/>
    </font>
    <font>
      <sz val="18"/>
      <color rgb="FFFF0000"/>
      <name val="PT Bold Heading"/>
      <charset val="178"/>
    </font>
    <font>
      <sz val="16"/>
      <name val="Calibri"/>
      <family val="2"/>
    </font>
    <font>
      <b/>
      <sz val="16"/>
      <name val="Calibri"/>
      <family val="2"/>
    </font>
    <font>
      <sz val="14"/>
      <color theme="1"/>
      <name val="Calibri"/>
      <family val="2"/>
    </font>
    <font>
      <b/>
      <sz val="12"/>
      <color theme="1"/>
      <name val="Arial"/>
      <family val="2"/>
      <scheme val="minor"/>
    </font>
    <font>
      <sz val="16"/>
      <color theme="1"/>
      <name val="Arial"/>
      <family val="2"/>
      <charset val="178"/>
      <scheme val="minor"/>
    </font>
    <font>
      <b/>
      <sz val="16"/>
      <color theme="1"/>
      <name val="Calibri"/>
      <family val="2"/>
    </font>
    <font>
      <b/>
      <sz val="16"/>
      <color theme="1"/>
      <name val="Arial"/>
      <family val="2"/>
      <scheme val="minor"/>
    </font>
    <font>
      <b/>
      <sz val="18"/>
      <color theme="1"/>
      <name val="Arial"/>
      <family val="2"/>
      <scheme val="minor"/>
    </font>
    <font>
      <b/>
      <sz val="10"/>
      <name val="Arial"/>
      <family val="2"/>
    </font>
    <font>
      <b/>
      <sz val="14"/>
      <name val="Arial"/>
      <family val="2"/>
    </font>
    <font>
      <b/>
      <sz val="11"/>
      <name val="Arial"/>
      <family val="2"/>
    </font>
    <font>
      <b/>
      <sz val="12"/>
      <color theme="1"/>
      <name val="Calibri"/>
      <family val="2"/>
    </font>
    <font>
      <u/>
      <sz val="11"/>
      <color theme="10"/>
      <name val="Arial"/>
      <family val="2"/>
      <scheme val="minor"/>
    </font>
    <font>
      <b/>
      <u/>
      <sz val="14"/>
      <color theme="10"/>
      <name val="Arial"/>
      <family val="2"/>
      <scheme val="minor"/>
    </font>
  </fonts>
  <fills count="6">
    <fill>
      <patternFill patternType="none"/>
    </fill>
    <fill>
      <patternFill patternType="gray125"/>
    </fill>
    <fill>
      <patternFill patternType="solid">
        <fgColor indexed="15"/>
        <bgColor indexed="64"/>
      </patternFill>
    </fill>
    <fill>
      <patternFill patternType="solid">
        <fgColor indexed="9"/>
        <bgColor indexed="64"/>
      </patternFill>
    </fill>
    <fill>
      <patternFill patternType="solid">
        <fgColor rgb="FFFFFF00"/>
        <bgColor indexed="64"/>
      </patternFill>
    </fill>
    <fill>
      <patternFill patternType="solid">
        <fgColor rgb="FFFF0000"/>
        <bgColor indexed="64"/>
      </patternFill>
    </fill>
  </fills>
  <borders count="16">
    <border>
      <left/>
      <right/>
      <top/>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auto="1"/>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right style="thin">
        <color indexed="64"/>
      </right>
      <top/>
      <bottom/>
      <diagonal/>
    </border>
    <border>
      <left style="medium">
        <color indexed="64"/>
      </left>
      <right/>
      <top/>
      <bottom style="thin">
        <color indexed="64"/>
      </bottom>
      <diagonal/>
    </border>
    <border>
      <left style="medium">
        <color indexed="64"/>
      </left>
      <right/>
      <top/>
      <bottom/>
      <diagonal/>
    </border>
    <border>
      <left/>
      <right/>
      <top/>
      <bottom style="dotted">
        <color indexed="64"/>
      </bottom>
      <diagonal/>
    </border>
  </borders>
  <cellStyleXfs count="7">
    <xf numFmtId="0" fontId="0" fillId="0" borderId="0"/>
    <xf numFmtId="0" fontId="6" fillId="0" borderId="0"/>
    <xf numFmtId="0" fontId="3" fillId="0" borderId="0"/>
    <xf numFmtId="0" fontId="2" fillId="0" borderId="0"/>
    <xf numFmtId="0" fontId="2" fillId="0" borderId="0"/>
    <xf numFmtId="0" fontId="7" fillId="0" borderId="0"/>
    <xf numFmtId="0" fontId="60" fillId="0" borderId="0" applyNumberFormat="0" applyFill="0" applyBorder="0" applyAlignment="0" applyProtection="0"/>
  </cellStyleXfs>
  <cellXfs count="167">
    <xf numFmtId="0" fontId="0" fillId="0" borderId="0" xfId="0"/>
    <xf numFmtId="0" fontId="4" fillId="0" borderId="0" xfId="0" applyFont="1" applyAlignment="1">
      <alignment vertical="center"/>
    </xf>
    <xf numFmtId="0" fontId="4" fillId="0" borderId="0" xfId="0" applyFont="1" applyAlignment="1">
      <alignment horizontal="center" vertical="center"/>
    </xf>
    <xf numFmtId="0" fontId="4" fillId="3" borderId="4" xfId="0" applyFont="1" applyFill="1" applyBorder="1" applyAlignment="1">
      <alignment horizontal="center" vertical="center"/>
    </xf>
    <xf numFmtId="0" fontId="5" fillId="3" borderId="4" xfId="0" applyFont="1" applyFill="1" applyBorder="1" applyAlignment="1">
      <alignment horizontal="right" vertical="center"/>
    </xf>
    <xf numFmtId="0" fontId="4" fillId="3" borderId="4" xfId="0" applyFont="1" applyFill="1" applyBorder="1" applyAlignment="1">
      <alignment horizontal="right" vertical="center"/>
    </xf>
    <xf numFmtId="165" fontId="5" fillId="3" borderId="4" xfId="0" applyNumberFormat="1" applyFont="1" applyFill="1" applyBorder="1" applyAlignment="1">
      <alignment horizontal="center" vertical="center"/>
    </xf>
    <xf numFmtId="0" fontId="5" fillId="3" borderId="4" xfId="0" applyFont="1" applyFill="1" applyBorder="1" applyAlignment="1">
      <alignment horizontal="center" vertical="center"/>
    </xf>
    <xf numFmtId="1" fontId="4" fillId="3" borderId="4" xfId="0" applyNumberFormat="1" applyFont="1" applyFill="1" applyBorder="1" applyAlignment="1">
      <alignment horizontal="center" vertical="center"/>
    </xf>
    <xf numFmtId="0" fontId="4" fillId="0" borderId="0" xfId="0" applyFont="1" applyAlignment="1">
      <alignment horizontal="right" vertical="center"/>
    </xf>
    <xf numFmtId="0" fontId="5" fillId="0" borderId="0" xfId="0" applyFont="1" applyAlignment="1">
      <alignment vertical="center"/>
    </xf>
    <xf numFmtId="0" fontId="5" fillId="0" borderId="0" xfId="0" applyFont="1" applyAlignment="1">
      <alignment horizontal="right" vertical="center"/>
    </xf>
    <xf numFmtId="0" fontId="9" fillId="0" borderId="0" xfId="0" applyFont="1" applyAlignment="1">
      <alignment vertical="center"/>
    </xf>
    <xf numFmtId="164" fontId="9" fillId="0" borderId="0" xfId="0" applyNumberFormat="1" applyFont="1" applyAlignment="1">
      <alignment vertical="center"/>
    </xf>
    <xf numFmtId="0" fontId="13" fillId="0" borderId="0" xfId="0" applyFont="1" applyAlignment="1">
      <alignment vertical="center"/>
    </xf>
    <xf numFmtId="0" fontId="13" fillId="0" borderId="0" xfId="0" applyFont="1" applyAlignment="1">
      <alignment horizontal="center" vertical="center"/>
    </xf>
    <xf numFmtId="0" fontId="20" fillId="0" borderId="0" xfId="0" applyFont="1" applyAlignment="1">
      <alignment horizontal="center" vertical="center"/>
    </xf>
    <xf numFmtId="0" fontId="16" fillId="0" borderId="0" xfId="0" applyFont="1" applyAlignment="1">
      <alignment horizontal="center" vertical="center" readingOrder="2"/>
    </xf>
    <xf numFmtId="0" fontId="0" fillId="0" borderId="0" xfId="0" applyAlignment="1">
      <alignment vertical="center"/>
    </xf>
    <xf numFmtId="0" fontId="25" fillId="0" borderId="0" xfId="0" applyFont="1" applyAlignment="1">
      <alignment vertical="center" wrapText="1"/>
    </xf>
    <xf numFmtId="0" fontId="29" fillId="0" borderId="0" xfId="0" applyFont="1" applyAlignment="1">
      <alignment vertical="center"/>
    </xf>
    <xf numFmtId="0" fontId="28" fillId="0" borderId="0" xfId="0" applyFont="1" applyAlignment="1">
      <alignment vertical="center" readingOrder="2"/>
    </xf>
    <xf numFmtId="0" fontId="16" fillId="0" borderId="0" xfId="0" applyFont="1" applyAlignment="1">
      <alignment vertical="center" readingOrder="2"/>
    </xf>
    <xf numFmtId="0" fontId="25" fillId="0" borderId="0" xfId="0" applyFont="1" applyAlignment="1">
      <alignment vertical="center"/>
    </xf>
    <xf numFmtId="0" fontId="34" fillId="0" borderId="0" xfId="0" applyFont="1" applyAlignment="1">
      <alignment horizontal="center" vertical="center" readingOrder="2"/>
    </xf>
    <xf numFmtId="0" fontId="39" fillId="0" borderId="0" xfId="0" applyFont="1" applyAlignment="1">
      <alignment horizontal="left" vertical="center" wrapText="1" readingOrder="2"/>
    </xf>
    <xf numFmtId="0" fontId="0" fillId="0" borderId="0" xfId="0" applyAlignment="1">
      <alignment horizontal="center" vertical="top"/>
    </xf>
    <xf numFmtId="0" fontId="25" fillId="0" borderId="0" xfId="0" applyFont="1" applyAlignment="1">
      <alignment horizontal="center" vertical="top" wrapText="1"/>
    </xf>
    <xf numFmtId="0" fontId="29" fillId="0" borderId="0" xfId="0" applyFont="1" applyAlignment="1">
      <alignment horizontal="center" vertical="top"/>
    </xf>
    <xf numFmtId="0" fontId="25" fillId="0" borderId="0" xfId="0" applyFont="1" applyAlignment="1">
      <alignment horizontal="center" vertical="top"/>
    </xf>
    <xf numFmtId="0" fontId="15" fillId="0" borderId="0" xfId="0" applyFont="1" applyAlignment="1">
      <alignment horizontal="center" vertical="center"/>
    </xf>
    <xf numFmtId="0" fontId="9" fillId="0" borderId="0" xfId="0" applyFont="1" applyAlignment="1">
      <alignment horizontal="right" vertical="center"/>
    </xf>
    <xf numFmtId="0" fontId="11" fillId="0" borderId="0" xfId="0" applyFont="1" applyAlignment="1">
      <alignment horizontal="right" vertical="center" wrapText="1" readingOrder="2"/>
    </xf>
    <xf numFmtId="0" fontId="26" fillId="0" borderId="0" xfId="0" applyFont="1" applyAlignment="1">
      <alignment horizontal="right" vertical="center" wrapText="1" readingOrder="2"/>
    </xf>
    <xf numFmtId="0" fontId="11" fillId="0" borderId="0" xfId="0" applyFont="1" applyAlignment="1">
      <alignment vertical="center" wrapText="1" readingOrder="2"/>
    </xf>
    <xf numFmtId="164" fontId="42" fillId="0" borderId="0" xfId="0" applyNumberFormat="1" applyFont="1" applyAlignment="1">
      <alignment vertical="center"/>
    </xf>
    <xf numFmtId="0" fontId="43" fillId="0" borderId="0" xfId="0" applyFont="1"/>
    <xf numFmtId="0" fontId="44" fillId="0" borderId="0" xfId="0" applyFont="1" applyAlignment="1">
      <alignment horizontal="right" vertical="center" readingOrder="2"/>
    </xf>
    <xf numFmtId="1" fontId="13" fillId="0" borderId="0" xfId="0" applyNumberFormat="1" applyFont="1" applyAlignment="1">
      <alignment horizontal="center" vertical="center"/>
    </xf>
    <xf numFmtId="0" fontId="43" fillId="0" borderId="0" xfId="0" applyFont="1" applyAlignment="1">
      <alignment horizontal="center"/>
    </xf>
    <xf numFmtId="49" fontId="43" fillId="0" borderId="0" xfId="0" applyNumberFormat="1" applyFont="1" applyAlignment="1">
      <alignment horizontal="center"/>
    </xf>
    <xf numFmtId="0" fontId="45" fillId="0" borderId="0" xfId="0" applyFont="1" applyAlignment="1">
      <alignment horizontal="left" vertical="center"/>
    </xf>
    <xf numFmtId="0" fontId="45" fillId="0" borderId="0" xfId="0" applyFont="1" applyAlignment="1">
      <alignment vertical="center"/>
    </xf>
    <xf numFmtId="1" fontId="48" fillId="4" borderId="0" xfId="0" applyNumberFormat="1" applyFont="1" applyFill="1" applyAlignment="1">
      <alignment horizontal="center" vertical="center"/>
    </xf>
    <xf numFmtId="1" fontId="5" fillId="3" borderId="6" xfId="0" applyNumberFormat="1" applyFont="1" applyFill="1" applyBorder="1" applyAlignment="1">
      <alignment horizontal="center" vertical="center"/>
    </xf>
    <xf numFmtId="1" fontId="5" fillId="3" borderId="13" xfId="0" applyNumberFormat="1" applyFont="1" applyFill="1" applyBorder="1" applyAlignment="1">
      <alignment horizontal="center" vertical="center"/>
    </xf>
    <xf numFmtId="0" fontId="52" fillId="0" borderId="0" xfId="0" applyFont="1" applyAlignment="1">
      <alignment vertical="center"/>
    </xf>
    <xf numFmtId="0" fontId="1" fillId="0" borderId="0" xfId="0" applyFont="1" applyAlignment="1">
      <alignment vertical="center"/>
    </xf>
    <xf numFmtId="0" fontId="54" fillId="0" borderId="0" xfId="0" applyFont="1" applyAlignment="1">
      <alignment vertical="center"/>
    </xf>
    <xf numFmtId="49" fontId="25" fillId="0" borderId="7" xfId="0" applyNumberFormat="1" applyFont="1" applyBorder="1" applyAlignment="1">
      <alignment horizontal="center"/>
    </xf>
    <xf numFmtId="0" fontId="56" fillId="2" borderId="1" xfId="0" applyFont="1" applyFill="1" applyBorder="1" applyAlignment="1">
      <alignment horizontal="center" vertical="center"/>
    </xf>
    <xf numFmtId="0" fontId="40" fillId="0" borderId="0" xfId="0" applyFont="1"/>
    <xf numFmtId="0" fontId="58" fillId="0" borderId="0" xfId="0" applyFont="1" applyAlignment="1">
      <alignment horizontal="center" vertical="center"/>
    </xf>
    <xf numFmtId="0" fontId="56" fillId="2" borderId="3" xfId="0" applyFont="1" applyFill="1" applyBorder="1" applyAlignment="1">
      <alignment horizontal="center" vertical="center"/>
    </xf>
    <xf numFmtId="0" fontId="56" fillId="2" borderId="14" xfId="0" applyFont="1" applyFill="1" applyBorder="1" applyAlignment="1">
      <alignment horizontal="center" vertical="center"/>
    </xf>
    <xf numFmtId="0" fontId="59" fillId="5" borderId="0" xfId="0" applyFont="1" applyFill="1" applyAlignment="1" applyProtection="1">
      <alignment horizontal="center" vertical="center"/>
      <protection locked="0"/>
    </xf>
    <xf numFmtId="0" fontId="4" fillId="0" borderId="0" xfId="0" quotePrefix="1" applyFont="1" applyAlignment="1">
      <alignment horizontal="center" vertical="center"/>
    </xf>
    <xf numFmtId="0" fontId="18" fillId="0" borderId="15" xfId="0" applyFont="1" applyBorder="1" applyAlignment="1" applyProtection="1">
      <alignment horizontal="right" vertical="center"/>
      <protection locked="0"/>
    </xf>
    <xf numFmtId="0" fontId="19" fillId="0" borderId="15" xfId="0" applyFont="1" applyBorder="1" applyAlignment="1" applyProtection="1">
      <alignment horizontal="right" vertical="center"/>
      <protection locked="0"/>
    </xf>
    <xf numFmtId="164" fontId="19" fillId="0" borderId="0" xfId="0" applyNumberFormat="1" applyFont="1" applyAlignment="1">
      <alignment horizontal="center" vertical="center" wrapText="1"/>
    </xf>
    <xf numFmtId="0" fontId="47" fillId="4" borderId="0" xfId="0" applyFont="1" applyFill="1" applyAlignment="1">
      <alignment horizontal="center" vertical="center" wrapText="1"/>
    </xf>
    <xf numFmtId="0" fontId="47" fillId="4" borderId="0" xfId="0" applyFont="1" applyFill="1" applyAlignment="1">
      <alignment horizontal="center" vertical="center"/>
    </xf>
    <xf numFmtId="0" fontId="57" fillId="2" borderId="7" xfId="0" applyFont="1" applyFill="1" applyBorder="1" applyAlignment="1">
      <alignment horizontal="center" vertical="center"/>
    </xf>
    <xf numFmtId="0" fontId="58" fillId="2" borderId="1" xfId="0" applyFont="1" applyFill="1" applyBorder="1" applyAlignment="1">
      <alignment horizontal="center" vertical="center"/>
    </xf>
    <xf numFmtId="0" fontId="58" fillId="2" borderId="3" xfId="0" applyFont="1" applyFill="1" applyBorder="1" applyAlignment="1">
      <alignment horizontal="center" vertical="center"/>
    </xf>
    <xf numFmtId="0" fontId="56" fillId="2" borderId="1" xfId="0" applyFont="1" applyFill="1" applyBorder="1" applyAlignment="1">
      <alignment horizontal="center" vertical="center"/>
    </xf>
    <xf numFmtId="0" fontId="56" fillId="2" borderId="3" xfId="0" applyFont="1" applyFill="1" applyBorder="1" applyAlignment="1">
      <alignment horizontal="center" vertical="center"/>
    </xf>
    <xf numFmtId="0" fontId="56" fillId="2" borderId="11" xfId="0" applyFont="1" applyFill="1" applyBorder="1" applyAlignment="1">
      <alignment horizontal="center" vertical="center"/>
    </xf>
    <xf numFmtId="0" fontId="56" fillId="2" borderId="1" xfId="0" applyFont="1" applyFill="1" applyBorder="1" applyAlignment="1">
      <alignment horizontal="center" vertical="center" wrapText="1"/>
    </xf>
    <xf numFmtId="0" fontId="56" fillId="2" borderId="3" xfId="0" applyFont="1" applyFill="1" applyBorder="1" applyAlignment="1">
      <alignment horizontal="center" vertical="center" wrapText="1"/>
    </xf>
    <xf numFmtId="164" fontId="19" fillId="0" borderId="0" xfId="0" applyNumberFormat="1" applyFont="1" applyAlignment="1">
      <alignment vertical="center" wrapText="1"/>
    </xf>
    <xf numFmtId="0" fontId="27" fillId="0" borderId="0" xfId="0" applyFont="1" applyAlignment="1">
      <alignment horizontal="right" vertical="center" wrapText="1" readingOrder="2"/>
    </xf>
    <xf numFmtId="1" fontId="55" fillId="0" borderId="0" xfId="0" applyNumberFormat="1" applyFont="1" applyAlignment="1">
      <alignment horizontal="right" vertical="center"/>
    </xf>
    <xf numFmtId="0" fontId="31" fillId="0" borderId="0" xfId="0" applyFont="1" applyAlignment="1">
      <alignment horizontal="center" vertical="center" readingOrder="2"/>
    </xf>
    <xf numFmtId="0" fontId="35" fillId="0" borderId="0" xfId="0" applyFont="1" applyAlignment="1">
      <alignment horizontal="right" vertical="top" wrapText="1" readingOrder="2"/>
    </xf>
    <xf numFmtId="0" fontId="11" fillId="0" borderId="0" xfId="0" applyFont="1" applyAlignment="1">
      <alignment vertical="top" wrapText="1" readingOrder="2"/>
    </xf>
    <xf numFmtId="0" fontId="27" fillId="0" borderId="0" xfId="0" applyFont="1" applyAlignment="1">
      <alignment vertical="top" wrapText="1" readingOrder="2"/>
    </xf>
    <xf numFmtId="0" fontId="11" fillId="0" borderId="0" xfId="0" applyFont="1" applyAlignment="1">
      <alignment vertical="center" wrapText="1" readingOrder="2"/>
    </xf>
    <xf numFmtId="0" fontId="27" fillId="0" borderId="0" xfId="0" applyFont="1" applyAlignment="1">
      <alignment vertical="center" wrapText="1" readingOrder="2"/>
    </xf>
    <xf numFmtId="0" fontId="11" fillId="0" borderId="0" xfId="0" applyFont="1" applyAlignment="1">
      <alignment horizontal="right" vertical="center" wrapText="1" readingOrder="2"/>
    </xf>
    <xf numFmtId="0" fontId="26" fillId="0" borderId="0" xfId="0" applyFont="1" applyAlignment="1">
      <alignment horizontal="right" vertical="center" wrapText="1" readingOrder="2"/>
    </xf>
    <xf numFmtId="0" fontId="30" fillId="0" borderId="0" xfId="0" applyFont="1" applyAlignment="1">
      <alignment horizontal="center" vertical="center" readingOrder="2"/>
    </xf>
    <xf numFmtId="0" fontId="32" fillId="0" borderId="0" xfId="0" applyFont="1" applyAlignment="1">
      <alignment horizontal="right" vertical="center" wrapText="1" readingOrder="2"/>
    </xf>
    <xf numFmtId="0" fontId="33" fillId="0" borderId="0" xfId="0" applyFont="1" applyAlignment="1">
      <alignment horizontal="center" vertical="center" wrapText="1" readingOrder="2"/>
    </xf>
    <xf numFmtId="0" fontId="9" fillId="0" borderId="0" xfId="0" applyFont="1" applyAlignment="1" applyProtection="1">
      <alignment vertical="center"/>
      <protection locked="0"/>
    </xf>
    <xf numFmtId="0" fontId="24" fillId="0" borderId="0" xfId="0" applyFont="1" applyAlignment="1" applyProtection="1">
      <alignment vertical="center"/>
      <protection locked="0"/>
    </xf>
    <xf numFmtId="0" fontId="10" fillId="0" borderId="0" xfId="0" applyFont="1" applyAlignment="1" applyProtection="1">
      <alignment vertical="center"/>
      <protection locked="0"/>
    </xf>
    <xf numFmtId="0" fontId="51" fillId="0" borderId="0" xfId="0" applyFont="1" applyAlignment="1" applyProtection="1">
      <alignment vertical="center"/>
      <protection locked="0"/>
    </xf>
    <xf numFmtId="0" fontId="22" fillId="0" borderId="9" xfId="0" applyFont="1" applyBorder="1" applyAlignment="1" applyProtection="1">
      <alignment vertical="center"/>
      <protection locked="0"/>
    </xf>
    <xf numFmtId="0" fontId="10" fillId="0" borderId="9" xfId="0" applyFont="1" applyBorder="1" applyAlignment="1" applyProtection="1">
      <alignment vertical="center"/>
      <protection locked="0"/>
    </xf>
    <xf numFmtId="164" fontId="46" fillId="0" borderId="9" xfId="0" applyNumberFormat="1" applyFont="1" applyBorder="1" applyAlignment="1" applyProtection="1">
      <alignment vertical="center"/>
      <protection locked="0"/>
    </xf>
    <xf numFmtId="0" fontId="9" fillId="0" borderId="9" xfId="0" applyFont="1" applyBorder="1" applyAlignment="1" applyProtection="1">
      <alignment vertical="center"/>
      <protection locked="0"/>
    </xf>
    <xf numFmtId="0" fontId="12" fillId="0" borderId="0" xfId="0" applyFont="1" applyAlignment="1" applyProtection="1">
      <alignment vertical="center"/>
      <protection locked="0"/>
    </xf>
    <xf numFmtId="0" fontId="12" fillId="0" borderId="0" xfId="0" applyFont="1" applyAlignment="1" applyProtection="1">
      <alignment horizontal="center" vertical="center"/>
      <protection locked="0"/>
    </xf>
    <xf numFmtId="164" fontId="9" fillId="0" borderId="0" xfId="0" applyNumberFormat="1" applyFont="1" applyAlignment="1" applyProtection="1">
      <alignment vertical="center"/>
      <protection locked="0"/>
    </xf>
    <xf numFmtId="0" fontId="21" fillId="0" borderId="0" xfId="0" applyFont="1" applyAlignment="1" applyProtection="1">
      <alignment vertical="center"/>
      <protection locked="0"/>
    </xf>
    <xf numFmtId="0" fontId="23" fillId="0" borderId="0" xfId="0" applyFont="1" applyAlignment="1" applyProtection="1">
      <alignment horizontal="center" vertical="center"/>
      <protection locked="0"/>
    </xf>
    <xf numFmtId="0" fontId="21" fillId="0" borderId="7" xfId="0" applyFont="1" applyBorder="1" applyAlignment="1" applyProtection="1">
      <alignment horizontal="center" vertical="center"/>
      <protection locked="0"/>
    </xf>
    <xf numFmtId="0" fontId="23" fillId="0" borderId="0" xfId="0" applyFont="1" applyAlignment="1" applyProtection="1">
      <alignment vertical="center"/>
      <protection locked="0"/>
    </xf>
    <xf numFmtId="0" fontId="41" fillId="0" borderId="10" xfId="0" applyFont="1" applyBorder="1" applyAlignment="1" applyProtection="1">
      <alignment horizontal="center" vertical="center" wrapText="1"/>
      <protection locked="0"/>
    </xf>
    <xf numFmtId="0" fontId="41" fillId="0" borderId="8" xfId="0" applyFont="1" applyBorder="1" applyAlignment="1" applyProtection="1">
      <alignment horizontal="center" vertical="center" wrapText="1"/>
      <protection locked="0"/>
    </xf>
    <xf numFmtId="0" fontId="19" fillId="0" borderId="0" xfId="0" applyFont="1" applyAlignment="1" applyProtection="1">
      <alignment horizontal="center" vertical="center"/>
      <protection locked="0"/>
    </xf>
    <xf numFmtId="0" fontId="21" fillId="0" borderId="7" xfId="0" applyFont="1" applyBorder="1" applyAlignment="1" applyProtection="1">
      <alignment horizontal="center" vertical="center"/>
      <protection locked="0"/>
    </xf>
    <xf numFmtId="0" fontId="9" fillId="0" borderId="10" xfId="0" applyFont="1" applyBorder="1" applyAlignment="1" applyProtection="1">
      <alignment vertical="center"/>
      <protection locked="0"/>
    </xf>
    <xf numFmtId="0" fontId="9" fillId="0" borderId="8" xfId="0" applyFont="1" applyBorder="1" applyAlignment="1" applyProtection="1">
      <alignment vertical="center"/>
      <protection locked="0"/>
    </xf>
    <xf numFmtId="0" fontId="22" fillId="0" borderId="0" xfId="0" applyFont="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19" fillId="0" borderId="0" xfId="0" applyFont="1" applyAlignment="1" applyProtection="1">
      <alignment vertical="center"/>
      <protection locked="0"/>
    </xf>
    <xf numFmtId="0" fontId="19" fillId="0" borderId="10" xfId="0" applyFont="1" applyBorder="1" applyAlignment="1" applyProtection="1">
      <alignment horizontal="center" vertical="center"/>
      <protection locked="0"/>
    </xf>
    <xf numFmtId="0" fontId="19" fillId="0" borderId="8"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12" fillId="0" borderId="2" xfId="0" applyFont="1" applyBorder="1" applyAlignment="1" applyProtection="1">
      <alignment vertical="center"/>
      <protection locked="0"/>
    </xf>
    <xf numFmtId="0" fontId="10" fillId="0" borderId="2" xfId="0" applyFont="1" applyBorder="1" applyAlignment="1" applyProtection="1">
      <alignment vertical="center"/>
      <protection locked="0"/>
    </xf>
    <xf numFmtId="0" fontId="9" fillId="0" borderId="2" xfId="0" applyFont="1" applyBorder="1" applyAlignment="1" applyProtection="1">
      <alignment vertical="center"/>
      <protection locked="0"/>
    </xf>
    <xf numFmtId="0" fontId="13" fillId="0" borderId="0" xfId="0" applyFont="1" applyAlignment="1" applyProtection="1">
      <alignment vertical="center"/>
      <protection locked="0"/>
    </xf>
    <xf numFmtId="0" fontId="13" fillId="0" borderId="0" xfId="0" applyFont="1" applyAlignment="1" applyProtection="1">
      <alignment horizontal="left" vertical="center"/>
      <protection locked="0"/>
    </xf>
    <xf numFmtId="164" fontId="49" fillId="0" borderId="0" xfId="0" applyNumberFormat="1" applyFont="1" applyAlignment="1" applyProtection="1">
      <alignment vertical="center"/>
      <protection locked="0"/>
    </xf>
    <xf numFmtId="0" fontId="20"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0" xfId="0" applyFont="1" applyAlignment="1" applyProtection="1">
      <alignment horizontal="right" vertical="center"/>
      <protection locked="0"/>
    </xf>
    <xf numFmtId="164" fontId="48" fillId="0" borderId="0" xfId="0" applyNumberFormat="1" applyFont="1" applyAlignment="1" applyProtection="1">
      <alignment horizontal="right" vertical="center"/>
      <protection locked="0"/>
    </xf>
    <xf numFmtId="0" fontId="9" fillId="0" borderId="11" xfId="0" applyFont="1" applyBorder="1" applyAlignment="1" applyProtection="1">
      <alignment horizontal="center" vertical="center"/>
      <protection locked="0"/>
    </xf>
    <xf numFmtId="0" fontId="18" fillId="0" borderId="0" xfId="0" applyFont="1" applyAlignment="1" applyProtection="1">
      <alignment horizontal="right" vertical="center"/>
      <protection locked="0"/>
    </xf>
    <xf numFmtId="1" fontId="9" fillId="0" borderId="0" xfId="0" applyNumberFormat="1" applyFont="1" applyAlignment="1" applyProtection="1">
      <alignment vertical="center"/>
      <protection locked="0"/>
    </xf>
    <xf numFmtId="0" fontId="13" fillId="0" borderId="0" xfId="0" applyFont="1" applyAlignment="1" applyProtection="1">
      <alignment horizontal="right" vertical="center"/>
      <protection locked="0"/>
    </xf>
    <xf numFmtId="0" fontId="49" fillId="0" borderId="0" xfId="0" applyFont="1" applyAlignment="1" applyProtection="1">
      <alignment horizontal="center" vertical="center" shrinkToFit="1"/>
      <protection locked="0"/>
    </xf>
    <xf numFmtId="0" fontId="53" fillId="0" borderId="0" xfId="0" applyFont="1" applyAlignment="1" applyProtection="1">
      <alignment vertical="center"/>
      <protection locked="0"/>
    </xf>
    <xf numFmtId="164" fontId="13" fillId="0" borderId="0" xfId="0" applyNumberFormat="1" applyFont="1" applyAlignment="1" applyProtection="1">
      <alignment horizontal="right" vertical="center"/>
      <protection locked="0"/>
    </xf>
    <xf numFmtId="168" fontId="9" fillId="0" borderId="10" xfId="0" applyNumberFormat="1" applyFont="1" applyBorder="1" applyAlignment="1" applyProtection="1">
      <alignment horizontal="center" vertical="center"/>
      <protection locked="0"/>
    </xf>
    <xf numFmtId="168" fontId="9" fillId="0" borderId="8" xfId="0" applyNumberFormat="1" applyFont="1" applyBorder="1" applyAlignment="1" applyProtection="1">
      <alignment horizontal="center" vertical="center"/>
      <protection locked="0"/>
    </xf>
    <xf numFmtId="167" fontId="9" fillId="0" borderId="10" xfId="0" applyNumberFormat="1" applyFont="1" applyBorder="1" applyAlignment="1" applyProtection="1">
      <alignment horizontal="center" vertical="center"/>
      <protection locked="0"/>
    </xf>
    <xf numFmtId="167" fontId="9" fillId="0" borderId="8" xfId="0" applyNumberFormat="1" applyFont="1" applyBorder="1" applyAlignment="1" applyProtection="1">
      <alignment horizontal="center" vertical="center"/>
      <protection locked="0"/>
    </xf>
    <xf numFmtId="166" fontId="9" fillId="0" borderId="10" xfId="0" applyNumberFormat="1" applyFont="1" applyBorder="1" applyAlignment="1" applyProtection="1">
      <alignment horizontal="center" vertical="center"/>
      <protection locked="0"/>
    </xf>
    <xf numFmtId="166" fontId="9" fillId="0" borderId="5" xfId="0" applyNumberFormat="1" applyFont="1" applyBorder="1" applyAlignment="1" applyProtection="1">
      <alignment horizontal="center" vertical="center"/>
      <protection locked="0"/>
    </xf>
    <xf numFmtId="166" fontId="9" fillId="0" borderId="8" xfId="0" applyNumberFormat="1" applyFont="1" applyBorder="1" applyAlignment="1" applyProtection="1">
      <alignment horizontal="center" vertical="center"/>
      <protection locked="0"/>
    </xf>
    <xf numFmtId="0" fontId="18" fillId="0" borderId="0" xfId="0" applyFont="1" applyAlignment="1" applyProtection="1">
      <alignment vertical="center"/>
      <protection locked="0"/>
    </xf>
    <xf numFmtId="0" fontId="13" fillId="0" borderId="0" xfId="0" applyFont="1" applyAlignment="1" applyProtection="1">
      <alignment horizontal="right" vertical="center"/>
      <protection locked="0"/>
    </xf>
    <xf numFmtId="0" fontId="19" fillId="0" borderId="7" xfId="0" applyFont="1" applyBorder="1" applyAlignment="1" applyProtection="1">
      <alignment horizontal="center" vertical="center"/>
      <protection locked="0"/>
    </xf>
    <xf numFmtId="0" fontId="9" fillId="0" borderId="0" xfId="0" applyFont="1" applyAlignment="1" applyProtection="1">
      <alignment vertical="center" wrapText="1"/>
      <protection locked="0"/>
    </xf>
    <xf numFmtId="0" fontId="9"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50" fillId="0" borderId="7" xfId="0" applyFont="1" applyBorder="1" applyAlignment="1" applyProtection="1">
      <alignment horizontal="center" vertical="center"/>
      <protection locked="0"/>
    </xf>
    <xf numFmtId="0" fontId="50" fillId="0" borderId="7" xfId="0" applyFont="1" applyBorder="1" applyAlignment="1" applyProtection="1">
      <alignment vertical="center"/>
      <protection locked="0"/>
    </xf>
    <xf numFmtId="0" fontId="9" fillId="0" borderId="7" xfId="0" applyFont="1" applyBorder="1" applyAlignment="1" applyProtection="1">
      <alignment vertical="center"/>
      <protection locked="0"/>
    </xf>
    <xf numFmtId="0" fontId="17" fillId="0" borderId="15" xfId="0" applyFont="1" applyBorder="1" applyAlignment="1" applyProtection="1">
      <alignment horizontal="right" vertical="center"/>
      <protection locked="0"/>
    </xf>
    <xf numFmtId="0" fontId="9" fillId="0" borderId="15" xfId="0" applyFont="1" applyBorder="1" applyAlignment="1" applyProtection="1">
      <alignment vertical="center"/>
      <protection locked="0"/>
    </xf>
    <xf numFmtId="164" fontId="48" fillId="0" borderId="0" xfId="0" applyNumberFormat="1" applyFont="1" applyAlignment="1" applyProtection="1">
      <alignment vertical="center"/>
      <protection locked="0"/>
    </xf>
    <xf numFmtId="0" fontId="9" fillId="0" borderId="12" xfId="0" applyFont="1" applyBorder="1" applyAlignment="1" applyProtection="1">
      <alignment vertical="center"/>
      <protection locked="0"/>
    </xf>
    <xf numFmtId="164" fontId="42" fillId="0" borderId="0" xfId="0" applyNumberFormat="1" applyFont="1" applyAlignment="1" applyProtection="1">
      <alignment vertical="center"/>
      <protection locked="0"/>
    </xf>
    <xf numFmtId="0" fontId="9" fillId="0" borderId="0" xfId="0" applyFont="1" applyAlignment="1" applyProtection="1">
      <alignment horizontal="left" vertical="center"/>
      <protection locked="0"/>
    </xf>
    <xf numFmtId="0" fontId="18" fillId="0" borderId="0" xfId="0" applyFont="1" applyAlignment="1" applyProtection="1">
      <alignment horizontal="right" vertical="center"/>
      <protection locked="0"/>
    </xf>
    <xf numFmtId="164" fontId="46" fillId="0" borderId="0" xfId="0" applyNumberFormat="1" applyFont="1" applyAlignment="1" applyProtection="1">
      <alignment vertical="center"/>
      <protection locked="0"/>
    </xf>
    <xf numFmtId="0" fontId="15" fillId="0" borderId="0" xfId="0" applyFont="1" applyAlignment="1" applyProtection="1">
      <alignment horizontal="center" vertical="center"/>
      <protection locked="0"/>
    </xf>
    <xf numFmtId="0" fontId="16" fillId="0" borderId="0" xfId="0" applyFont="1" applyAlignment="1" applyProtection="1">
      <alignment vertical="center"/>
      <protection locked="0"/>
    </xf>
    <xf numFmtId="0" fontId="59" fillId="0" borderId="15" xfId="0" applyFont="1" applyBorder="1" applyAlignment="1" applyProtection="1">
      <alignment horizontal="right" vertical="center"/>
      <protection locked="0"/>
    </xf>
    <xf numFmtId="0" fontId="40" fillId="0" borderId="0" xfId="0" applyFont="1" applyAlignment="1" applyProtection="1">
      <alignment vertical="center"/>
      <protection locked="0"/>
    </xf>
    <xf numFmtId="0" fontId="37" fillId="0" borderId="0" xfId="0" applyFont="1" applyAlignment="1" applyProtection="1">
      <alignment horizontal="right" vertical="center" readingOrder="2"/>
      <protection locked="0"/>
    </xf>
    <xf numFmtId="0" fontId="37" fillId="0" borderId="0" xfId="0" applyFont="1" applyAlignment="1" applyProtection="1">
      <alignment horizontal="right" vertical="center" wrapText="1" readingOrder="2"/>
      <protection locked="0"/>
    </xf>
    <xf numFmtId="0" fontId="37" fillId="0" borderId="0" xfId="0" applyFont="1" applyAlignment="1" applyProtection="1">
      <alignment horizontal="center" vertical="center" wrapText="1" readingOrder="2"/>
      <protection locked="0"/>
    </xf>
    <xf numFmtId="164" fontId="60" fillId="0" borderId="0" xfId="6" applyNumberFormat="1" applyAlignment="1" applyProtection="1">
      <alignment vertical="center" wrapText="1"/>
    </xf>
    <xf numFmtId="164" fontId="60" fillId="0" borderId="0" xfId="6" applyNumberFormat="1" applyAlignment="1" applyProtection="1">
      <alignment vertical="center" wrapText="1"/>
      <protection locked="0"/>
    </xf>
    <xf numFmtId="164" fontId="19" fillId="0" borderId="0" xfId="0" applyNumberFormat="1" applyFont="1" applyAlignment="1" applyProtection="1">
      <alignment horizontal="center" vertical="center" wrapText="1"/>
    </xf>
    <xf numFmtId="164" fontId="9" fillId="0" borderId="0" xfId="0" applyNumberFormat="1" applyFont="1" applyAlignment="1" applyProtection="1">
      <alignment vertical="center"/>
    </xf>
    <xf numFmtId="164" fontId="23" fillId="0" borderId="0" xfId="0" applyNumberFormat="1" applyFont="1" applyAlignment="1" applyProtection="1">
      <alignment horizontal="center" vertical="center"/>
    </xf>
    <xf numFmtId="164" fontId="61" fillId="0" borderId="0" xfId="6" applyNumberFormat="1" applyFont="1" applyAlignment="1" applyProtection="1">
      <alignment horizontal="center" vertical="center" wrapText="1"/>
    </xf>
  </cellXfs>
  <cellStyles count="7">
    <cellStyle name="Hyperlink" xfId="6" builtinId="8"/>
    <cellStyle name="Normal" xfId="0" builtinId="0"/>
    <cellStyle name="Normal 14" xfId="2" xr:uid="{391554A5-48E5-4DE5-9C77-F4B262BDAAB3}"/>
    <cellStyle name="Normal 2" xfId="1" xr:uid="{00000000-0005-0000-0000-000001000000}"/>
    <cellStyle name="Normal 24" xfId="5" xr:uid="{D739E85F-D2BD-43C7-B187-DB8BA389E628}"/>
    <cellStyle name="Normal 47" xfId="4" xr:uid="{14B6BED4-7725-4DDC-BA5B-804ED03A8A7F}"/>
    <cellStyle name="Normal 7" xfId="3" xr:uid="{56BA94BA-C241-4078-82AD-EA6C3FD36FA4}"/>
  </cellStyles>
  <dxfs count="0"/>
  <tableStyles count="0" defaultTableStyle="TableStyleMedium2" defaultPivotStyle="PivotStyleLight16"/>
  <colors>
    <mruColors>
      <color rgb="FFFFFFCC"/>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aliateck.com"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aliateck.com"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https://aliateck.com/taxeg/pdf/form1-insurance.php" TargetMode="External"/><Relationship Id="rId2" Type="http://schemas.openxmlformats.org/officeDocument/2006/relationships/image" Target="../media/image1.png"/><Relationship Id="rId1" Type="http://schemas.openxmlformats.org/officeDocument/2006/relationships/image" Target="../media/image3.pn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57149</xdr:colOff>
      <xdr:row>3</xdr:row>
      <xdr:rowOff>104775</xdr:rowOff>
    </xdr:from>
    <xdr:to>
      <xdr:col>4</xdr:col>
      <xdr:colOff>1914524</xdr:colOff>
      <xdr:row>5</xdr:row>
      <xdr:rowOff>9525</xdr:rowOff>
    </xdr:to>
    <xdr:sp macro="" textlink="">
      <xdr:nvSpPr>
        <xdr:cNvPr id="2" name="Flowchart: Terminator 9">
          <a:extLst>
            <a:ext uri="{FF2B5EF4-FFF2-40B4-BE49-F238E27FC236}">
              <a16:creationId xmlns:a16="http://schemas.microsoft.com/office/drawing/2014/main" id="{13A0A585-1FB2-409E-AA44-7E9109BDC758}"/>
            </a:ext>
          </a:extLst>
        </xdr:cNvPr>
        <xdr:cNvSpPr/>
      </xdr:nvSpPr>
      <xdr:spPr>
        <a:xfrm>
          <a:off x="11233337326" y="828675"/>
          <a:ext cx="6229350" cy="438150"/>
        </a:xfrm>
        <a:prstGeom prst="flowChartTermina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ar-EG" sz="2000" b="1">
              <a:solidFill>
                <a:srgbClr val="0000FF"/>
              </a:solidFill>
            </a:rPr>
            <a:t>بيانات مقدم الطلب</a:t>
          </a:r>
        </a:p>
      </xdr:txBody>
    </xdr:sp>
    <xdr:clientData/>
  </xdr:twoCellAnchor>
  <xdr:twoCellAnchor>
    <xdr:from>
      <xdr:col>1</xdr:col>
      <xdr:colOff>57149</xdr:colOff>
      <xdr:row>8</xdr:row>
      <xdr:rowOff>76200</xdr:rowOff>
    </xdr:from>
    <xdr:to>
      <xdr:col>6</xdr:col>
      <xdr:colOff>476249</xdr:colOff>
      <xdr:row>10</xdr:row>
      <xdr:rowOff>0</xdr:rowOff>
    </xdr:to>
    <xdr:sp macro="" textlink="">
      <xdr:nvSpPr>
        <xdr:cNvPr id="4" name="Flowchart: Terminator 11">
          <a:extLst>
            <a:ext uri="{FF2B5EF4-FFF2-40B4-BE49-F238E27FC236}">
              <a16:creationId xmlns:a16="http://schemas.microsoft.com/office/drawing/2014/main" id="{67F42232-52A3-4FDE-A788-F432195933DB}"/>
            </a:ext>
          </a:extLst>
        </xdr:cNvPr>
        <xdr:cNvSpPr/>
      </xdr:nvSpPr>
      <xdr:spPr>
        <a:xfrm>
          <a:off x="11232308626" y="2133600"/>
          <a:ext cx="7258050" cy="457200"/>
        </a:xfrm>
        <a:prstGeom prst="flowChartTermina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ar-EG" sz="2000" b="1">
              <a:solidFill>
                <a:srgbClr val="0000FF"/>
              </a:solidFill>
            </a:rPr>
            <a:t>بيانات المنشأة</a:t>
          </a:r>
        </a:p>
      </xdr:txBody>
    </xdr:sp>
    <xdr:clientData/>
  </xdr:twoCellAnchor>
  <xdr:twoCellAnchor editAs="oneCell">
    <xdr:from>
      <xdr:col>0</xdr:col>
      <xdr:colOff>0</xdr:colOff>
      <xdr:row>0</xdr:row>
      <xdr:rowOff>0</xdr:rowOff>
    </xdr:from>
    <xdr:to>
      <xdr:col>1</xdr:col>
      <xdr:colOff>571500</xdr:colOff>
      <xdr:row>2</xdr:row>
      <xdr:rowOff>10632</xdr:rowOff>
    </xdr:to>
    <xdr:pic>
      <xdr:nvPicPr>
        <xdr:cNvPr id="5" name="صورة 4">
          <a:extLst>
            <a:ext uri="{FF2B5EF4-FFF2-40B4-BE49-F238E27FC236}">
              <a16:creationId xmlns:a16="http://schemas.microsoft.com/office/drawing/2014/main" id="{9D47F8FC-170D-4401-ADF8-2DAED7FF8F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90097400" y="0"/>
          <a:ext cx="1242060" cy="460212"/>
        </a:xfrm>
        <a:prstGeom prst="rect">
          <a:avLst/>
        </a:prstGeom>
        <a:noFill/>
        <a:ln>
          <a:noFill/>
        </a:ln>
      </xdr:spPr>
    </xdr:pic>
    <xdr:clientData/>
  </xdr:twoCellAnchor>
  <xdr:twoCellAnchor editAs="oneCell">
    <xdr:from>
      <xdr:col>1</xdr:col>
      <xdr:colOff>571500</xdr:colOff>
      <xdr:row>0</xdr:row>
      <xdr:rowOff>68580</xdr:rowOff>
    </xdr:from>
    <xdr:to>
      <xdr:col>2</xdr:col>
      <xdr:colOff>320040</xdr:colOff>
      <xdr:row>1</xdr:row>
      <xdr:rowOff>45720</xdr:rowOff>
    </xdr:to>
    <xdr:pic>
      <xdr:nvPicPr>
        <xdr:cNvPr id="8" name="Picture 7">
          <a:hlinkClick xmlns:r="http://schemas.openxmlformats.org/officeDocument/2006/relationships" r:id="rId2"/>
          <a:extLst>
            <a:ext uri="{FF2B5EF4-FFF2-40B4-BE49-F238E27FC236}">
              <a16:creationId xmlns:a16="http://schemas.microsoft.com/office/drawing/2014/main" id="{6F5BA63C-72C4-479F-B607-A512D7BFBFB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989160140" y="68580"/>
          <a:ext cx="937260" cy="297180"/>
        </a:xfrm>
        <a:prstGeom prst="rect">
          <a:avLst/>
        </a:prstGeom>
      </xdr:spPr>
    </xdr:pic>
    <xdr:clientData/>
  </xdr:twoCellAnchor>
  <xdr:twoCellAnchor editAs="oneCell">
    <xdr:from>
      <xdr:col>4</xdr:col>
      <xdr:colOff>1196340</xdr:colOff>
      <xdr:row>0</xdr:row>
      <xdr:rowOff>68580</xdr:rowOff>
    </xdr:from>
    <xdr:to>
      <xdr:col>5</xdr:col>
      <xdr:colOff>450459</xdr:colOff>
      <xdr:row>1</xdr:row>
      <xdr:rowOff>122213</xdr:rowOff>
    </xdr:to>
    <xdr:pic>
      <xdr:nvPicPr>
        <xdr:cNvPr id="3" name="صورة 2">
          <a:extLst>
            <a:ext uri="{FF2B5EF4-FFF2-40B4-BE49-F238E27FC236}">
              <a16:creationId xmlns:a16="http://schemas.microsoft.com/office/drawing/2014/main" id="{3C37CB42-C7FA-40EF-B749-6D9F02941B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83261381" y="68580"/>
          <a:ext cx="1204839" cy="37367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7327</xdr:rowOff>
    </xdr:from>
    <xdr:to>
      <xdr:col>1</xdr:col>
      <xdr:colOff>871904</xdr:colOff>
      <xdr:row>0</xdr:row>
      <xdr:rowOff>381000</xdr:rowOff>
    </xdr:to>
    <xdr:pic>
      <xdr:nvPicPr>
        <xdr:cNvPr id="2" name="صورة 1">
          <a:extLst>
            <a:ext uri="{FF2B5EF4-FFF2-40B4-BE49-F238E27FC236}">
              <a16:creationId xmlns:a16="http://schemas.microsoft.com/office/drawing/2014/main" id="{F1EF84F3-2DCA-4675-97D3-0CB8CCBE0E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86512558" y="7327"/>
          <a:ext cx="1208942" cy="373673"/>
        </a:xfrm>
        <a:prstGeom prst="rect">
          <a:avLst/>
        </a:prstGeom>
        <a:noFill/>
        <a:ln>
          <a:noFill/>
        </a:ln>
      </xdr:spPr>
    </xdr:pic>
    <xdr:clientData/>
  </xdr:twoCellAnchor>
  <xdr:twoCellAnchor editAs="oneCell">
    <xdr:from>
      <xdr:col>13</xdr:col>
      <xdr:colOff>471364</xdr:colOff>
      <xdr:row>0</xdr:row>
      <xdr:rowOff>32629</xdr:rowOff>
    </xdr:from>
    <xdr:to>
      <xdr:col>14</xdr:col>
      <xdr:colOff>830383</xdr:colOff>
      <xdr:row>1</xdr:row>
      <xdr:rowOff>2442</xdr:rowOff>
    </xdr:to>
    <xdr:pic>
      <xdr:nvPicPr>
        <xdr:cNvPr id="3" name="صورة 2">
          <a:extLst>
            <a:ext uri="{FF2B5EF4-FFF2-40B4-BE49-F238E27FC236}">
              <a16:creationId xmlns:a16="http://schemas.microsoft.com/office/drawing/2014/main" id="{36B5F896-D48C-44B2-9FC9-064AD9DE02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23645117" y="32629"/>
          <a:ext cx="1204839" cy="373673"/>
        </a:xfrm>
        <a:prstGeom prst="rect">
          <a:avLst/>
        </a:prstGeom>
        <a:noFill/>
        <a:ln>
          <a:noFill/>
        </a:ln>
      </xdr:spPr>
    </xdr:pic>
    <xdr:clientData/>
  </xdr:twoCellAnchor>
  <xdr:twoCellAnchor editAs="oneCell">
    <xdr:from>
      <xdr:col>1</xdr:col>
      <xdr:colOff>960120</xdr:colOff>
      <xdr:row>0</xdr:row>
      <xdr:rowOff>45720</xdr:rowOff>
    </xdr:from>
    <xdr:to>
      <xdr:col>2</xdr:col>
      <xdr:colOff>754380</xdr:colOff>
      <xdr:row>0</xdr:row>
      <xdr:rowOff>342900</xdr:rowOff>
    </xdr:to>
    <xdr:pic>
      <xdr:nvPicPr>
        <xdr:cNvPr id="4" name="Picture 3">
          <a:hlinkClick xmlns:r="http://schemas.openxmlformats.org/officeDocument/2006/relationships" r:id="rId2"/>
          <a:extLst>
            <a:ext uri="{FF2B5EF4-FFF2-40B4-BE49-F238E27FC236}">
              <a16:creationId xmlns:a16="http://schemas.microsoft.com/office/drawing/2014/main" id="{94571D35-4214-4F33-8D75-FF4C6187C76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433063240" y="45720"/>
          <a:ext cx="937260" cy="2971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16</xdr:col>
      <xdr:colOff>123825</xdr:colOff>
      <xdr:row>0</xdr:row>
      <xdr:rowOff>1</xdr:rowOff>
    </xdr:from>
    <xdr:ext cx="832485" cy="619124"/>
    <xdr:pic>
      <xdr:nvPicPr>
        <xdr:cNvPr id="2" name="Picture 1">
          <a:extLst>
            <a:ext uri="{FF2B5EF4-FFF2-40B4-BE49-F238E27FC236}">
              <a16:creationId xmlns:a16="http://schemas.microsoft.com/office/drawing/2014/main" id="{1B5DF33F-7BE6-4EA4-A176-12C45D7F1C09}"/>
            </a:ext>
          </a:extLst>
        </xdr:cNvPr>
        <xdr:cNvPicPr>
          <a:picLocks noChangeAspect="1"/>
        </xdr:cNvPicPr>
      </xdr:nvPicPr>
      <xdr:blipFill>
        <a:blip xmlns:r="http://schemas.openxmlformats.org/officeDocument/2006/relationships" r:embed="rId1"/>
        <a:stretch>
          <a:fillRect/>
        </a:stretch>
      </xdr:blipFill>
      <xdr:spPr>
        <a:xfrm>
          <a:off x="11214769290" y="1"/>
          <a:ext cx="832485" cy="619124"/>
        </a:xfrm>
        <a:prstGeom prst="rect">
          <a:avLst/>
        </a:prstGeom>
      </xdr:spPr>
    </xdr:pic>
    <xdr:clientData/>
  </xdr:oneCellAnchor>
  <xdr:twoCellAnchor>
    <xdr:from>
      <xdr:col>11</xdr:col>
      <xdr:colOff>133350</xdr:colOff>
      <xdr:row>12</xdr:row>
      <xdr:rowOff>38100</xdr:rowOff>
    </xdr:from>
    <xdr:to>
      <xdr:col>21</xdr:col>
      <xdr:colOff>180975</xdr:colOff>
      <xdr:row>13</xdr:row>
      <xdr:rowOff>219075</xdr:rowOff>
    </xdr:to>
    <xdr:sp macro="" textlink="">
      <xdr:nvSpPr>
        <xdr:cNvPr id="3" name="Flowchart: Terminator 2">
          <a:extLst>
            <a:ext uri="{FF2B5EF4-FFF2-40B4-BE49-F238E27FC236}">
              <a16:creationId xmlns:a16="http://schemas.microsoft.com/office/drawing/2014/main" id="{FD28FEFA-A401-421F-8A6C-0C8BA04F1091}"/>
            </a:ext>
          </a:extLst>
        </xdr:cNvPr>
        <xdr:cNvSpPr/>
      </xdr:nvSpPr>
      <xdr:spPr>
        <a:xfrm>
          <a:off x="11214496875" y="3009900"/>
          <a:ext cx="2143125" cy="390525"/>
        </a:xfrm>
        <a:prstGeom prst="flowChartTerminator">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ar-EG" sz="2000">
              <a:solidFill>
                <a:sysClr val="windowText" lastClr="000000"/>
              </a:solidFill>
            </a:rPr>
            <a:t>بيانات المؤمن عليه</a:t>
          </a:r>
        </a:p>
      </xdr:txBody>
    </xdr:sp>
    <xdr:clientData/>
  </xdr:twoCellAnchor>
  <xdr:twoCellAnchor>
    <xdr:from>
      <xdr:col>10</xdr:col>
      <xdr:colOff>200025</xdr:colOff>
      <xdr:row>20</xdr:row>
      <xdr:rowOff>9525</xdr:rowOff>
    </xdr:from>
    <xdr:to>
      <xdr:col>11</xdr:col>
      <xdr:colOff>200025</xdr:colOff>
      <xdr:row>21</xdr:row>
      <xdr:rowOff>0</xdr:rowOff>
    </xdr:to>
    <xdr:cxnSp macro="">
      <xdr:nvCxnSpPr>
        <xdr:cNvPr id="4" name="Straight Connector 4">
          <a:extLst>
            <a:ext uri="{FF2B5EF4-FFF2-40B4-BE49-F238E27FC236}">
              <a16:creationId xmlns:a16="http://schemas.microsoft.com/office/drawing/2014/main" id="{2334E385-93E6-4769-805E-DBEDCA453F64}"/>
            </a:ext>
          </a:extLst>
        </xdr:cNvPr>
        <xdr:cNvCxnSpPr/>
      </xdr:nvCxnSpPr>
      <xdr:spPr>
        <a:xfrm flipH="1">
          <a:off x="11216573325" y="4400550"/>
          <a:ext cx="209550" cy="2762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0</xdr:colOff>
      <xdr:row>20</xdr:row>
      <xdr:rowOff>9525</xdr:rowOff>
    </xdr:from>
    <xdr:to>
      <xdr:col>14</xdr:col>
      <xdr:colOff>190500</xdr:colOff>
      <xdr:row>20</xdr:row>
      <xdr:rowOff>266700</xdr:rowOff>
    </xdr:to>
    <xdr:cxnSp macro="">
      <xdr:nvCxnSpPr>
        <xdr:cNvPr id="5" name="Straight Connector 5">
          <a:extLst>
            <a:ext uri="{FF2B5EF4-FFF2-40B4-BE49-F238E27FC236}">
              <a16:creationId xmlns:a16="http://schemas.microsoft.com/office/drawing/2014/main" id="{E21752F7-B4D1-4EEC-9918-9CEF7F4F6D56}"/>
            </a:ext>
          </a:extLst>
        </xdr:cNvPr>
        <xdr:cNvCxnSpPr/>
      </xdr:nvCxnSpPr>
      <xdr:spPr>
        <a:xfrm flipH="1">
          <a:off x="11215954200" y="4400550"/>
          <a:ext cx="190500" cy="2571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266700</xdr:colOff>
      <xdr:row>27</xdr:row>
      <xdr:rowOff>28575</xdr:rowOff>
    </xdr:from>
    <xdr:to>
      <xdr:col>18</xdr:col>
      <xdr:colOff>0</xdr:colOff>
      <xdr:row>28</xdr:row>
      <xdr:rowOff>0</xdr:rowOff>
    </xdr:to>
    <xdr:cxnSp macro="">
      <xdr:nvCxnSpPr>
        <xdr:cNvPr id="6" name="Straight Connector 6">
          <a:extLst>
            <a:ext uri="{FF2B5EF4-FFF2-40B4-BE49-F238E27FC236}">
              <a16:creationId xmlns:a16="http://schemas.microsoft.com/office/drawing/2014/main" id="{CF88DFFC-F3ED-4DC5-92EF-DDB9D8B14DDD}"/>
            </a:ext>
          </a:extLst>
        </xdr:cNvPr>
        <xdr:cNvCxnSpPr/>
      </xdr:nvCxnSpPr>
      <xdr:spPr>
        <a:xfrm flipH="1">
          <a:off x="11215306500" y="5553075"/>
          <a:ext cx="209550" cy="2571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0</xdr:colOff>
      <xdr:row>27</xdr:row>
      <xdr:rowOff>9525</xdr:rowOff>
    </xdr:from>
    <xdr:to>
      <xdr:col>20</xdr:col>
      <xdr:colOff>190500</xdr:colOff>
      <xdr:row>27</xdr:row>
      <xdr:rowOff>266700</xdr:rowOff>
    </xdr:to>
    <xdr:cxnSp macro="">
      <xdr:nvCxnSpPr>
        <xdr:cNvPr id="7" name="Straight Connector 7">
          <a:extLst>
            <a:ext uri="{FF2B5EF4-FFF2-40B4-BE49-F238E27FC236}">
              <a16:creationId xmlns:a16="http://schemas.microsoft.com/office/drawing/2014/main" id="{ED40B35E-A8BE-4E09-B4A5-8F5E417E5A9B}"/>
            </a:ext>
          </a:extLst>
        </xdr:cNvPr>
        <xdr:cNvCxnSpPr/>
      </xdr:nvCxnSpPr>
      <xdr:spPr>
        <a:xfrm flipH="1">
          <a:off x="11214696900" y="5534025"/>
          <a:ext cx="190500" cy="2571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114300</xdr:colOff>
      <xdr:row>40</xdr:row>
      <xdr:rowOff>66676</xdr:rowOff>
    </xdr:from>
    <xdr:to>
      <xdr:col>20</xdr:col>
      <xdr:colOff>9525</xdr:colOff>
      <xdr:row>41</xdr:row>
      <xdr:rowOff>200026</xdr:rowOff>
    </xdr:to>
    <xdr:sp macro="" textlink="">
      <xdr:nvSpPr>
        <xdr:cNvPr id="8" name="Flowchart: Terminator 8">
          <a:extLst>
            <a:ext uri="{FF2B5EF4-FFF2-40B4-BE49-F238E27FC236}">
              <a16:creationId xmlns:a16="http://schemas.microsoft.com/office/drawing/2014/main" id="{D720B0A5-3D28-4D79-9555-1B2402FD8C35}"/>
            </a:ext>
          </a:extLst>
        </xdr:cNvPr>
        <xdr:cNvSpPr/>
      </xdr:nvSpPr>
      <xdr:spPr>
        <a:xfrm>
          <a:off x="11214877875" y="8458201"/>
          <a:ext cx="1781175" cy="400050"/>
        </a:xfrm>
        <a:prstGeom prst="flowChartTerminator">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ar-EG" sz="2000">
              <a:solidFill>
                <a:sysClr val="windowText" lastClr="000000"/>
              </a:solidFill>
            </a:rPr>
            <a:t>التوقيع</a:t>
          </a:r>
        </a:p>
      </xdr:txBody>
    </xdr:sp>
    <xdr:clientData/>
  </xdr:twoCellAnchor>
  <xdr:twoCellAnchor>
    <xdr:from>
      <xdr:col>11</xdr:col>
      <xdr:colOff>114300</xdr:colOff>
      <xdr:row>5</xdr:row>
      <xdr:rowOff>266700</xdr:rowOff>
    </xdr:from>
    <xdr:to>
      <xdr:col>21</xdr:col>
      <xdr:colOff>161925</xdr:colOff>
      <xdr:row>7</xdr:row>
      <xdr:rowOff>155575</xdr:rowOff>
    </xdr:to>
    <xdr:sp macro="" textlink="">
      <xdr:nvSpPr>
        <xdr:cNvPr id="9" name="Flowchart: Terminator 9">
          <a:extLst>
            <a:ext uri="{FF2B5EF4-FFF2-40B4-BE49-F238E27FC236}">
              <a16:creationId xmlns:a16="http://schemas.microsoft.com/office/drawing/2014/main" id="{40313A8E-F456-4187-890C-AE551761B96D}"/>
            </a:ext>
          </a:extLst>
        </xdr:cNvPr>
        <xdr:cNvSpPr/>
      </xdr:nvSpPr>
      <xdr:spPr>
        <a:xfrm>
          <a:off x="11214503225" y="1581150"/>
          <a:ext cx="2143125" cy="390525"/>
        </a:xfrm>
        <a:prstGeom prst="flowChartTerminator">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ar-EG" sz="2000">
              <a:solidFill>
                <a:sysClr val="windowText" lastClr="000000"/>
              </a:solidFill>
            </a:rPr>
            <a:t>بيانات مقدم الطلب</a:t>
          </a:r>
        </a:p>
      </xdr:txBody>
    </xdr:sp>
    <xdr:clientData/>
  </xdr:twoCellAnchor>
  <xdr:twoCellAnchor>
    <xdr:from>
      <xdr:col>11</xdr:col>
      <xdr:colOff>133350</xdr:colOff>
      <xdr:row>30</xdr:row>
      <xdr:rowOff>19050</xdr:rowOff>
    </xdr:from>
    <xdr:to>
      <xdr:col>21</xdr:col>
      <xdr:colOff>180975</xdr:colOff>
      <xdr:row>31</xdr:row>
      <xdr:rowOff>200025</xdr:rowOff>
    </xdr:to>
    <xdr:sp macro="" textlink="">
      <xdr:nvSpPr>
        <xdr:cNvPr id="10" name="Flowchart: Terminator 11">
          <a:extLst>
            <a:ext uri="{FF2B5EF4-FFF2-40B4-BE49-F238E27FC236}">
              <a16:creationId xmlns:a16="http://schemas.microsoft.com/office/drawing/2014/main" id="{350ADD3A-9625-44EE-8D84-43736241365D}"/>
            </a:ext>
          </a:extLst>
        </xdr:cNvPr>
        <xdr:cNvSpPr/>
      </xdr:nvSpPr>
      <xdr:spPr>
        <a:xfrm>
          <a:off x="11214496875" y="6162675"/>
          <a:ext cx="2143125" cy="390525"/>
        </a:xfrm>
        <a:prstGeom prst="flowChartTerminator">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ar-EG" sz="2000">
              <a:solidFill>
                <a:sysClr val="windowText" lastClr="000000"/>
              </a:solidFill>
            </a:rPr>
            <a:t>بيانات المنشأة</a:t>
          </a:r>
        </a:p>
      </xdr:txBody>
    </xdr:sp>
    <xdr:clientData/>
  </xdr:twoCellAnchor>
  <xdr:twoCellAnchor>
    <xdr:from>
      <xdr:col>11</xdr:col>
      <xdr:colOff>114300</xdr:colOff>
      <xdr:row>45</xdr:row>
      <xdr:rowOff>38100</xdr:rowOff>
    </xdr:from>
    <xdr:to>
      <xdr:col>20</xdr:col>
      <xdr:colOff>9525</xdr:colOff>
      <xdr:row>46</xdr:row>
      <xdr:rowOff>200025</xdr:rowOff>
    </xdr:to>
    <xdr:sp macro="" textlink="">
      <xdr:nvSpPr>
        <xdr:cNvPr id="11" name="Flowchart: Terminator 12">
          <a:extLst>
            <a:ext uri="{FF2B5EF4-FFF2-40B4-BE49-F238E27FC236}">
              <a16:creationId xmlns:a16="http://schemas.microsoft.com/office/drawing/2014/main" id="{20A07845-A7E9-4241-9EA2-373D7C6AE139}"/>
            </a:ext>
          </a:extLst>
        </xdr:cNvPr>
        <xdr:cNvSpPr/>
      </xdr:nvSpPr>
      <xdr:spPr>
        <a:xfrm>
          <a:off x="11214877875" y="9696450"/>
          <a:ext cx="1781175" cy="428625"/>
        </a:xfrm>
        <a:prstGeom prst="flowChartTerminator">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ar-EG" sz="2000">
              <a:solidFill>
                <a:sysClr val="windowText" lastClr="000000"/>
              </a:solidFill>
            </a:rPr>
            <a:t>مطابقة التوقيع</a:t>
          </a:r>
        </a:p>
      </xdr:txBody>
    </xdr:sp>
    <xdr:clientData/>
  </xdr:twoCellAnchor>
  <xdr:twoCellAnchor editAs="oneCell">
    <xdr:from>
      <xdr:col>37</xdr:col>
      <xdr:colOff>171703</xdr:colOff>
      <xdr:row>3</xdr:row>
      <xdr:rowOff>41910</xdr:rowOff>
    </xdr:from>
    <xdr:to>
      <xdr:col>37</xdr:col>
      <xdr:colOff>1490133</xdr:colOff>
      <xdr:row>4</xdr:row>
      <xdr:rowOff>238060</xdr:rowOff>
    </xdr:to>
    <xdr:pic>
      <xdr:nvPicPr>
        <xdr:cNvPr id="12" name="صورة 11">
          <a:extLst>
            <a:ext uri="{FF2B5EF4-FFF2-40B4-BE49-F238E27FC236}">
              <a16:creationId xmlns:a16="http://schemas.microsoft.com/office/drawing/2014/main" id="{47C8D5B7-E0EE-4EB4-9782-5A1223163CA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1293331067" y="742950"/>
          <a:ext cx="1318430" cy="521270"/>
        </a:xfrm>
        <a:prstGeom prst="rect">
          <a:avLst/>
        </a:prstGeom>
      </xdr:spPr>
    </xdr:pic>
    <xdr:clientData/>
  </xdr:twoCellAnchor>
  <xdr:twoCellAnchor>
    <xdr:from>
      <xdr:col>9</xdr:col>
      <xdr:colOff>196849</xdr:colOff>
      <xdr:row>35</xdr:row>
      <xdr:rowOff>57150</xdr:rowOff>
    </xdr:from>
    <xdr:to>
      <xdr:col>23</xdr:col>
      <xdr:colOff>152399</xdr:colOff>
      <xdr:row>36</xdr:row>
      <xdr:rowOff>212725</xdr:rowOff>
    </xdr:to>
    <xdr:sp macro="" textlink="">
      <xdr:nvSpPr>
        <xdr:cNvPr id="16" name="Flowchart: Terminator 11">
          <a:extLst>
            <a:ext uri="{FF2B5EF4-FFF2-40B4-BE49-F238E27FC236}">
              <a16:creationId xmlns:a16="http://schemas.microsoft.com/office/drawing/2014/main" id="{E16B8C6B-E4DA-4372-B982-050CB4E0D1A0}"/>
            </a:ext>
          </a:extLst>
        </xdr:cNvPr>
        <xdr:cNvSpPr/>
      </xdr:nvSpPr>
      <xdr:spPr>
        <a:xfrm>
          <a:off x="11214093651" y="7359650"/>
          <a:ext cx="2889250" cy="371475"/>
        </a:xfrm>
        <a:prstGeom prst="flowChartTerminator">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ar-EG" sz="2000">
              <a:solidFill>
                <a:sysClr val="windowText" lastClr="000000"/>
              </a:solidFill>
            </a:rPr>
            <a:t>بيانات محل</a:t>
          </a:r>
          <a:r>
            <a:rPr lang="ar-EG" sz="2000" baseline="0">
              <a:solidFill>
                <a:sysClr val="windowText" lastClr="000000"/>
              </a:solidFill>
            </a:rPr>
            <a:t> اقامه المؤمن عليه</a:t>
          </a:r>
          <a:endParaRPr lang="ar-EG" sz="2000">
            <a:solidFill>
              <a:sysClr val="windowText" lastClr="000000"/>
            </a:solidFill>
          </a:endParaRPr>
        </a:p>
      </xdr:txBody>
    </xdr:sp>
    <xdr:clientData/>
  </xdr:twoCellAnchor>
  <xdr:twoCellAnchor editAs="absolute">
    <xdr:from>
      <xdr:col>37</xdr:col>
      <xdr:colOff>365759</xdr:colOff>
      <xdr:row>6</xdr:row>
      <xdr:rowOff>71120</xdr:rowOff>
    </xdr:from>
    <xdr:to>
      <xdr:col>37</xdr:col>
      <xdr:colOff>1303019</xdr:colOff>
      <xdr:row>7</xdr:row>
      <xdr:rowOff>162560</xdr:rowOff>
    </xdr:to>
    <xdr:pic>
      <xdr:nvPicPr>
        <xdr:cNvPr id="14" name="Picture 13">
          <a:hlinkClick xmlns:r="http://schemas.openxmlformats.org/officeDocument/2006/relationships" r:id="rId3"/>
          <a:extLst>
            <a:ext uri="{FF2B5EF4-FFF2-40B4-BE49-F238E27FC236}">
              <a16:creationId xmlns:a16="http://schemas.microsoft.com/office/drawing/2014/main" id="{B0A121B0-3AF1-075A-601F-A4B89EE0CFE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293792501" y="1686560"/>
          <a:ext cx="937260" cy="2946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342900</xdr:colOff>
      <xdr:row>0</xdr:row>
      <xdr:rowOff>238125</xdr:rowOff>
    </xdr:from>
    <xdr:to>
      <xdr:col>10</xdr:col>
      <xdr:colOff>676275</xdr:colOff>
      <xdr:row>1</xdr:row>
      <xdr:rowOff>391632</xdr:rowOff>
    </xdr:to>
    <xdr:pic>
      <xdr:nvPicPr>
        <xdr:cNvPr id="2" name="صورة 1">
          <a:extLst>
            <a:ext uri="{FF2B5EF4-FFF2-40B4-BE49-F238E27FC236}">
              <a16:creationId xmlns:a16="http://schemas.microsoft.com/office/drawing/2014/main" id="{458B38DA-C57A-4189-8758-D443CFBD24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27671675" y="238125"/>
          <a:ext cx="1257300" cy="46783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aliateck.com/taxeg/pdf/form1-insurance.php"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A497A-AE0C-4EA4-8AC3-6767398681EB}">
  <sheetPr codeName="Sheet1"/>
  <dimension ref="B1:AN14"/>
  <sheetViews>
    <sheetView rightToLeft="1" workbookViewId="0">
      <selection activeCell="E12" sqref="E12"/>
    </sheetView>
  </sheetViews>
  <sheetFormatPr defaultRowHeight="13.8"/>
  <cols>
    <col min="2" max="2" width="15.59765625" bestFit="1" customWidth="1"/>
    <col min="3" max="3" width="31.296875" bestFit="1" customWidth="1"/>
    <col min="4" max="4" width="18.796875" customWidth="1"/>
    <col min="5" max="5" width="25.59765625" customWidth="1"/>
    <col min="6" max="6" width="6.796875" bestFit="1" customWidth="1"/>
    <col min="7" max="7" width="18.796875" customWidth="1"/>
  </cols>
  <sheetData>
    <row r="1" spans="2:40" ht="25.5" customHeight="1">
      <c r="B1" s="60" t="s">
        <v>109</v>
      </c>
      <c r="C1" s="61"/>
      <c r="D1" s="61"/>
      <c r="E1" s="61"/>
      <c r="F1" s="61"/>
    </row>
    <row r="2" spans="2:40" ht="10.5" customHeight="1">
      <c r="B2" s="61"/>
      <c r="C2" s="61"/>
      <c r="D2" s="61"/>
      <c r="E2" s="61"/>
      <c r="F2" s="61"/>
    </row>
    <row r="3" spans="2:40" ht="21">
      <c r="B3" s="41" t="s">
        <v>73</v>
      </c>
      <c r="C3" s="36" t="s">
        <v>79</v>
      </c>
      <c r="D3" s="36"/>
      <c r="E3" s="36"/>
      <c r="F3" s="36"/>
    </row>
    <row r="4" spans="2:40" ht="20.399999999999999">
      <c r="B4" s="37"/>
      <c r="C4" s="36"/>
      <c r="D4" s="36"/>
      <c r="E4" s="36"/>
      <c r="F4" s="36"/>
    </row>
    <row r="5" spans="2:40" ht="20.399999999999999">
      <c r="B5" s="36"/>
      <c r="C5" s="36"/>
      <c r="D5" s="36"/>
      <c r="E5" s="36"/>
      <c r="F5" s="36"/>
      <c r="G5" s="39"/>
    </row>
    <row r="6" spans="2:40" ht="21">
      <c r="B6" s="41" t="s">
        <v>43</v>
      </c>
      <c r="C6" s="39" t="s">
        <v>75</v>
      </c>
      <c r="D6" s="41" t="s">
        <v>44</v>
      </c>
      <c r="E6" s="39" t="s">
        <v>83</v>
      </c>
      <c r="F6" s="36"/>
      <c r="G6" s="35"/>
      <c r="H6" s="16"/>
      <c r="I6" s="16"/>
      <c r="J6" s="16"/>
      <c r="K6" s="15"/>
      <c r="L6" s="12"/>
      <c r="M6" s="12"/>
      <c r="N6" s="12"/>
      <c r="O6" s="12"/>
      <c r="P6" s="12"/>
      <c r="Q6" s="12"/>
      <c r="R6" s="12"/>
      <c r="T6" s="12"/>
      <c r="U6" s="12"/>
      <c r="V6" s="12"/>
      <c r="W6" s="12"/>
      <c r="X6" s="12"/>
      <c r="Y6" s="35" t="s">
        <v>74</v>
      </c>
      <c r="Z6" s="12"/>
      <c r="AA6" s="12"/>
      <c r="AB6" s="12"/>
      <c r="AC6" s="12"/>
      <c r="AD6" s="12"/>
      <c r="AE6" s="12"/>
      <c r="AF6" s="12"/>
      <c r="AG6" s="12"/>
    </row>
    <row r="7" spans="2:40" ht="21">
      <c r="B7" s="41" t="s">
        <v>68</v>
      </c>
      <c r="C7" s="43">
        <v>12345678</v>
      </c>
      <c r="D7" s="41" t="s">
        <v>9</v>
      </c>
      <c r="E7" s="40" t="s">
        <v>80</v>
      </c>
      <c r="F7" s="14"/>
      <c r="G7" s="40"/>
      <c r="W7" s="35" t="s">
        <v>74</v>
      </c>
      <c r="X7" s="12"/>
      <c r="Y7" s="12"/>
      <c r="Z7" s="12"/>
      <c r="AA7" s="12"/>
      <c r="AB7" s="12"/>
      <c r="AC7" s="12"/>
      <c r="AD7" s="12"/>
      <c r="AE7" s="12"/>
      <c r="AF7" s="12"/>
      <c r="AG7" s="12"/>
    </row>
    <row r="8" spans="2:40" ht="21">
      <c r="B8" s="41" t="s">
        <v>69</v>
      </c>
      <c r="C8" s="43">
        <v>1234567891234</v>
      </c>
      <c r="D8" s="41"/>
      <c r="E8" s="15"/>
      <c r="F8" s="14"/>
      <c r="W8" s="12"/>
      <c r="X8" s="12"/>
      <c r="Y8" s="12"/>
      <c r="Z8" s="12"/>
      <c r="AA8" s="12"/>
      <c r="AB8" s="12"/>
      <c r="AC8" s="12"/>
      <c r="AD8" s="12"/>
      <c r="AE8" s="12"/>
      <c r="AF8" s="12"/>
      <c r="AG8" s="12"/>
    </row>
    <row r="9" spans="2:40" ht="21">
      <c r="B9" s="41"/>
      <c r="C9" s="15"/>
      <c r="D9" s="42"/>
      <c r="E9" s="15"/>
      <c r="F9" s="14"/>
      <c r="W9" s="12"/>
      <c r="X9" s="12"/>
      <c r="Y9" s="12"/>
      <c r="Z9" s="12"/>
      <c r="AA9" s="12"/>
      <c r="AB9" s="12"/>
      <c r="AC9" s="12"/>
      <c r="AD9" s="12"/>
      <c r="AE9" s="12"/>
      <c r="AF9" s="12"/>
      <c r="AG9" s="12"/>
    </row>
    <row r="10" spans="2:40" ht="21">
      <c r="B10" s="41"/>
      <c r="C10" s="15"/>
      <c r="D10" s="42"/>
      <c r="E10" s="15"/>
      <c r="F10" s="14"/>
      <c r="W10" s="12"/>
      <c r="X10" s="12"/>
      <c r="Y10" s="12"/>
      <c r="Z10" s="12"/>
      <c r="AA10" s="12"/>
      <c r="AB10" s="12"/>
      <c r="AC10" s="12"/>
      <c r="AD10" s="12"/>
      <c r="AE10" s="12"/>
      <c r="AF10" s="12"/>
      <c r="AG10" s="12"/>
    </row>
    <row r="11" spans="2:40" ht="21">
      <c r="B11" s="41" t="s">
        <v>23</v>
      </c>
      <c r="C11" s="15" t="s">
        <v>81</v>
      </c>
      <c r="D11" s="41" t="s">
        <v>24</v>
      </c>
      <c r="E11" s="38">
        <v>12345678</v>
      </c>
      <c r="F11" s="14"/>
      <c r="G11" s="14"/>
      <c r="H11" s="14"/>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3"/>
      <c r="AM11" s="12"/>
      <c r="AN11" s="12"/>
    </row>
    <row r="13" spans="2:40" ht="21">
      <c r="B13" s="41" t="s">
        <v>89</v>
      </c>
      <c r="C13" s="14" t="s">
        <v>90</v>
      </c>
      <c r="D13" s="14"/>
      <c r="E13" s="14"/>
      <c r="F13" s="14"/>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3"/>
      <c r="AM13" s="12"/>
      <c r="AN13" s="12"/>
    </row>
    <row r="14" spans="2:40" ht="18">
      <c r="J14" s="31"/>
      <c r="K14" s="31"/>
      <c r="L14" s="12"/>
      <c r="M14" s="12"/>
      <c r="N14" s="31"/>
      <c r="O14" s="31"/>
      <c r="P14" s="31"/>
      <c r="Q14" s="13"/>
      <c r="R14" s="13"/>
      <c r="S14" s="12"/>
      <c r="U14" s="12"/>
      <c r="V14" s="35" t="s">
        <v>74</v>
      </c>
      <c r="W14" s="12"/>
      <c r="X14" s="12"/>
      <c r="Y14" s="12"/>
      <c r="Z14" s="30"/>
      <c r="AA14" s="30"/>
      <c r="AB14" s="30"/>
      <c r="AC14" s="30"/>
      <c r="AD14" s="30"/>
      <c r="AE14" s="30"/>
      <c r="AF14" s="30"/>
      <c r="AG14" s="30"/>
      <c r="AH14" s="30"/>
      <c r="AI14" s="12"/>
      <c r="AJ14" s="12"/>
      <c r="AK14" s="12"/>
      <c r="AL14" s="13"/>
      <c r="AM14" s="12"/>
      <c r="AN14" s="12"/>
    </row>
  </sheetData>
  <mergeCells count="1">
    <mergeCell ref="B1:F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1A366-179F-4203-A90B-B55CEA04549A}">
  <sheetPr codeName="Sheet2"/>
  <dimension ref="A1:R100"/>
  <sheetViews>
    <sheetView rightToLeft="1" zoomScaleNormal="100" workbookViewId="0">
      <selection activeCell="L9" sqref="L9"/>
    </sheetView>
  </sheetViews>
  <sheetFormatPr defaultRowHeight="13.8"/>
  <cols>
    <col min="1" max="1" width="4.296875" style="1" bestFit="1" customWidth="1"/>
    <col min="2" max="2" width="15" style="9" bestFit="1" customWidth="1"/>
    <col min="3" max="3" width="16.09765625" style="9" customWidth="1"/>
    <col min="4" max="4" width="17.8984375" style="1" bestFit="1" customWidth="1"/>
    <col min="5" max="5" width="7.796875" style="11" bestFit="1" customWidth="1"/>
    <col min="6" max="6" width="10.796875" style="11" customWidth="1"/>
    <col min="7" max="7" width="10.796875" style="10" bestFit="1" customWidth="1"/>
    <col min="8" max="9" width="6.59765625" style="10" bestFit="1" customWidth="1"/>
    <col min="10" max="10" width="6.59765625" style="10" customWidth="1"/>
    <col min="11" max="11" width="6.09765625" style="10" bestFit="1" customWidth="1"/>
    <col min="12" max="15" width="11.09765625" style="10" customWidth="1"/>
    <col min="17" max="181" width="9" style="1"/>
    <col min="182" max="182" width="5.19921875" style="1" bestFit="1" customWidth="1"/>
    <col min="183" max="183" width="4.3984375" style="1" bestFit="1" customWidth="1"/>
    <col min="184" max="184" width="12" style="1" bestFit="1" customWidth="1"/>
    <col min="185" max="185" width="22.19921875" style="1" bestFit="1" customWidth="1"/>
    <col min="186" max="187" width="10.796875" style="1" bestFit="1" customWidth="1"/>
    <col min="188" max="188" width="13.19921875" style="1" bestFit="1" customWidth="1"/>
    <col min="189" max="189" width="9.3984375" style="1" bestFit="1" customWidth="1"/>
    <col min="190" max="190" width="6.59765625" style="1" bestFit="1" customWidth="1"/>
    <col min="191" max="191" width="10.19921875" style="1" bestFit="1" customWidth="1"/>
    <col min="192" max="192" width="6.796875" style="1" bestFit="1" customWidth="1"/>
    <col min="193" max="193" width="6.59765625" style="1" bestFit="1" customWidth="1"/>
    <col min="194" max="194" width="6.09765625" style="1" bestFit="1" customWidth="1"/>
    <col min="195" max="195" width="3.59765625" style="1" bestFit="1" customWidth="1"/>
    <col min="196" max="196" width="6.09765625" style="1" customWidth="1"/>
    <col min="197" max="197" width="3.3984375" style="1" bestFit="1" customWidth="1"/>
    <col min="198" max="198" width="3.796875" style="1" bestFit="1" customWidth="1"/>
    <col min="199" max="199" width="6.09765625" style="1" bestFit="1" customWidth="1"/>
    <col min="200" max="200" width="6.09765625" style="1" customWidth="1"/>
    <col min="201" max="201" width="6.09765625" style="1" bestFit="1" customWidth="1"/>
    <col min="202" max="202" width="3.796875" style="1" customWidth="1"/>
    <col min="203" max="203" width="6.59765625" style="1" bestFit="1" customWidth="1"/>
    <col min="204" max="204" width="4.296875" style="1" bestFit="1" customWidth="1"/>
    <col min="205" max="205" width="4.59765625" style="1" bestFit="1" customWidth="1"/>
    <col min="206" max="206" width="6.59765625" style="1" bestFit="1" customWidth="1"/>
    <col min="207" max="207" width="8.796875" style="1" bestFit="1" customWidth="1"/>
    <col min="208" max="208" width="15" style="1" bestFit="1" customWidth="1"/>
    <col min="209" max="209" width="8.796875" style="1" bestFit="1" customWidth="1"/>
    <col min="210" max="210" width="38.796875" style="1" bestFit="1" customWidth="1"/>
    <col min="211" max="211" width="14.19921875" style="1" bestFit="1" customWidth="1"/>
    <col min="212" max="212" width="13.796875" style="1" bestFit="1" customWidth="1"/>
    <col min="213" max="213" width="13" style="1" bestFit="1" customWidth="1"/>
    <col min="214" max="214" width="7.09765625" style="1" bestFit="1" customWidth="1"/>
    <col min="215" max="215" width="13.796875" style="1" bestFit="1" customWidth="1"/>
    <col min="216" max="216" width="18.09765625" style="1" bestFit="1" customWidth="1"/>
    <col min="217" max="217" width="21.19921875" style="1" bestFit="1" customWidth="1"/>
    <col min="218" max="218" width="7.796875" style="1" bestFit="1" customWidth="1"/>
    <col min="219" max="219" width="9.796875" style="1" bestFit="1" customWidth="1"/>
    <col min="220" max="220" width="6.796875" style="1" bestFit="1" customWidth="1"/>
    <col min="221" max="221" width="7.796875" style="1" bestFit="1" customWidth="1"/>
    <col min="222" max="222" width="9.796875" style="1" bestFit="1" customWidth="1"/>
    <col min="223" max="223" width="10" style="1" bestFit="1" customWidth="1"/>
    <col min="224" max="225" width="9.796875" style="1" bestFit="1" customWidth="1"/>
    <col min="226" max="226" width="8" style="1" bestFit="1" customWidth="1"/>
    <col min="227" max="227" width="7.796875" style="1" bestFit="1" customWidth="1"/>
    <col min="228" max="228" width="9.796875" style="1" bestFit="1" customWidth="1"/>
    <col min="229" max="229" width="11.796875" style="1" bestFit="1" customWidth="1"/>
    <col min="230" max="230" width="10.59765625" style="1" bestFit="1" customWidth="1"/>
    <col min="231" max="231" width="7.796875" style="1" bestFit="1" customWidth="1"/>
    <col min="232" max="232" width="10.59765625" style="1" bestFit="1" customWidth="1"/>
    <col min="233" max="233" width="7.796875" style="1" bestFit="1" customWidth="1"/>
    <col min="234" max="234" width="10.59765625" style="1" bestFit="1" customWidth="1"/>
    <col min="235" max="235" width="7.796875" style="1" bestFit="1" customWidth="1"/>
    <col min="236" max="236" width="7.296875" style="1" bestFit="1" customWidth="1"/>
    <col min="237" max="237" width="10.3984375" style="1" bestFit="1" customWidth="1"/>
    <col min="238" max="238" width="7.796875" style="1" bestFit="1" customWidth="1"/>
    <col min="239" max="239" width="12.19921875" style="1" bestFit="1" customWidth="1"/>
    <col min="240" max="240" width="12.296875" style="1" bestFit="1" customWidth="1"/>
    <col min="241" max="242" width="9" style="1" customWidth="1"/>
    <col min="243" max="437" width="9" style="1"/>
    <col min="438" max="438" width="5.19921875" style="1" bestFit="1" customWidth="1"/>
    <col min="439" max="439" width="4.3984375" style="1" bestFit="1" customWidth="1"/>
    <col min="440" max="440" width="12" style="1" bestFit="1" customWidth="1"/>
    <col min="441" max="441" width="22.19921875" style="1" bestFit="1" customWidth="1"/>
    <col min="442" max="443" width="10.796875" style="1" bestFit="1" customWidth="1"/>
    <col min="444" max="444" width="13.19921875" style="1" bestFit="1" customWidth="1"/>
    <col min="445" max="445" width="9.3984375" style="1" bestFit="1" customWidth="1"/>
    <col min="446" max="446" width="6.59765625" style="1" bestFit="1" customWidth="1"/>
    <col min="447" max="447" width="10.19921875" style="1" bestFit="1" customWidth="1"/>
    <col min="448" max="448" width="6.796875" style="1" bestFit="1" customWidth="1"/>
    <col min="449" max="449" width="6.59765625" style="1" bestFit="1" customWidth="1"/>
    <col min="450" max="450" width="6.09765625" style="1" bestFit="1" customWidth="1"/>
    <col min="451" max="451" width="3.59765625" style="1" bestFit="1" customWidth="1"/>
    <col min="452" max="452" width="6.09765625" style="1" customWidth="1"/>
    <col min="453" max="453" width="3.3984375" style="1" bestFit="1" customWidth="1"/>
    <col min="454" max="454" width="3.796875" style="1" bestFit="1" customWidth="1"/>
    <col min="455" max="455" width="6.09765625" style="1" bestFit="1" customWidth="1"/>
    <col min="456" max="456" width="6.09765625" style="1" customWidth="1"/>
    <col min="457" max="457" width="6.09765625" style="1" bestFit="1" customWidth="1"/>
    <col min="458" max="458" width="3.796875" style="1" customWidth="1"/>
    <col min="459" max="459" width="6.59765625" style="1" bestFit="1" customWidth="1"/>
    <col min="460" max="460" width="4.296875" style="1" bestFit="1" customWidth="1"/>
    <col min="461" max="461" width="4.59765625" style="1" bestFit="1" customWidth="1"/>
    <col min="462" max="462" width="6.59765625" style="1" bestFit="1" customWidth="1"/>
    <col min="463" max="463" width="8.796875" style="1" bestFit="1" customWidth="1"/>
    <col min="464" max="464" width="15" style="1" bestFit="1" customWidth="1"/>
    <col min="465" max="465" width="8.796875" style="1" bestFit="1" customWidth="1"/>
    <col min="466" max="466" width="38.796875" style="1" bestFit="1" customWidth="1"/>
    <col min="467" max="467" width="14.19921875" style="1" bestFit="1" customWidth="1"/>
    <col min="468" max="468" width="13.796875" style="1" bestFit="1" customWidth="1"/>
    <col min="469" max="469" width="13" style="1" bestFit="1" customWidth="1"/>
    <col min="470" max="470" width="7.09765625" style="1" bestFit="1" customWidth="1"/>
    <col min="471" max="471" width="13.796875" style="1" bestFit="1" customWidth="1"/>
    <col min="472" max="472" width="18.09765625" style="1" bestFit="1" customWidth="1"/>
    <col min="473" max="473" width="21.19921875" style="1" bestFit="1" customWidth="1"/>
    <col min="474" max="474" width="7.796875" style="1" bestFit="1" customWidth="1"/>
    <col min="475" max="475" width="9.796875" style="1" bestFit="1" customWidth="1"/>
    <col min="476" max="476" width="6.796875" style="1" bestFit="1" customWidth="1"/>
    <col min="477" max="477" width="7.796875" style="1" bestFit="1" customWidth="1"/>
    <col min="478" max="478" width="9.796875" style="1" bestFit="1" customWidth="1"/>
    <col min="479" max="479" width="10" style="1" bestFit="1" customWidth="1"/>
    <col min="480" max="481" width="9.796875" style="1" bestFit="1" customWidth="1"/>
    <col min="482" max="482" width="8" style="1" bestFit="1" customWidth="1"/>
    <col min="483" max="483" width="7.796875" style="1" bestFit="1" customWidth="1"/>
    <col min="484" max="484" width="9.796875" style="1" bestFit="1" customWidth="1"/>
    <col min="485" max="485" width="11.796875" style="1" bestFit="1" customWidth="1"/>
    <col min="486" max="486" width="10.59765625" style="1" bestFit="1" customWidth="1"/>
    <col min="487" max="487" width="7.796875" style="1" bestFit="1" customWidth="1"/>
    <col min="488" max="488" width="10.59765625" style="1" bestFit="1" customWidth="1"/>
    <col min="489" max="489" width="7.796875" style="1" bestFit="1" customWidth="1"/>
    <col min="490" max="490" width="10.59765625" style="1" bestFit="1" customWidth="1"/>
    <col min="491" max="491" width="7.796875" style="1" bestFit="1" customWidth="1"/>
    <col min="492" max="492" width="7.296875" style="1" bestFit="1" customWidth="1"/>
    <col min="493" max="493" width="10.3984375" style="1" bestFit="1" customWidth="1"/>
    <col min="494" max="494" width="7.796875" style="1" bestFit="1" customWidth="1"/>
    <col min="495" max="495" width="12.19921875" style="1" bestFit="1" customWidth="1"/>
    <col min="496" max="496" width="12.296875" style="1" bestFit="1" customWidth="1"/>
    <col min="497" max="498" width="9" style="1" customWidth="1"/>
    <col min="499" max="693" width="9" style="1"/>
    <col min="694" max="694" width="5.19921875" style="1" bestFit="1" customWidth="1"/>
    <col min="695" max="695" width="4.3984375" style="1" bestFit="1" customWidth="1"/>
    <col min="696" max="696" width="12" style="1" bestFit="1" customWidth="1"/>
    <col min="697" max="697" width="22.19921875" style="1" bestFit="1" customWidth="1"/>
    <col min="698" max="699" width="10.796875" style="1" bestFit="1" customWidth="1"/>
    <col min="700" max="700" width="13.19921875" style="1" bestFit="1" customWidth="1"/>
    <col min="701" max="701" width="9.3984375" style="1" bestFit="1" customWidth="1"/>
    <col min="702" max="702" width="6.59765625" style="1" bestFit="1" customWidth="1"/>
    <col min="703" max="703" width="10.19921875" style="1" bestFit="1" customWidth="1"/>
    <col min="704" max="704" width="6.796875" style="1" bestFit="1" customWidth="1"/>
    <col min="705" max="705" width="6.59765625" style="1" bestFit="1" customWidth="1"/>
    <col min="706" max="706" width="6.09765625" style="1" bestFit="1" customWidth="1"/>
    <col min="707" max="707" width="3.59765625" style="1" bestFit="1" customWidth="1"/>
    <col min="708" max="708" width="6.09765625" style="1" customWidth="1"/>
    <col min="709" max="709" width="3.3984375" style="1" bestFit="1" customWidth="1"/>
    <col min="710" max="710" width="3.796875" style="1" bestFit="1" customWidth="1"/>
    <col min="711" max="711" width="6.09765625" style="1" bestFit="1" customWidth="1"/>
    <col min="712" max="712" width="6.09765625" style="1" customWidth="1"/>
    <col min="713" max="713" width="6.09765625" style="1" bestFit="1" customWidth="1"/>
    <col min="714" max="714" width="3.796875" style="1" customWidth="1"/>
    <col min="715" max="715" width="6.59765625" style="1" bestFit="1" customWidth="1"/>
    <col min="716" max="716" width="4.296875" style="1" bestFit="1" customWidth="1"/>
    <col min="717" max="717" width="4.59765625" style="1" bestFit="1" customWidth="1"/>
    <col min="718" max="718" width="6.59765625" style="1" bestFit="1" customWidth="1"/>
    <col min="719" max="719" width="8.796875" style="1" bestFit="1" customWidth="1"/>
    <col min="720" max="720" width="15" style="1" bestFit="1" customWidth="1"/>
    <col min="721" max="721" width="8.796875" style="1" bestFit="1" customWidth="1"/>
    <col min="722" max="722" width="38.796875" style="1" bestFit="1" customWidth="1"/>
    <col min="723" max="723" width="14.19921875" style="1" bestFit="1" customWidth="1"/>
    <col min="724" max="724" width="13.796875" style="1" bestFit="1" customWidth="1"/>
    <col min="725" max="725" width="13" style="1" bestFit="1" customWidth="1"/>
    <col min="726" max="726" width="7.09765625" style="1" bestFit="1" customWidth="1"/>
    <col min="727" max="727" width="13.796875" style="1" bestFit="1" customWidth="1"/>
    <col min="728" max="728" width="18.09765625" style="1" bestFit="1" customWidth="1"/>
    <col min="729" max="729" width="21.19921875" style="1" bestFit="1" customWidth="1"/>
    <col min="730" max="730" width="7.796875" style="1" bestFit="1" customWidth="1"/>
    <col min="731" max="731" width="9.796875" style="1" bestFit="1" customWidth="1"/>
    <col min="732" max="732" width="6.796875" style="1" bestFit="1" customWidth="1"/>
    <col min="733" max="733" width="7.796875" style="1" bestFit="1" customWidth="1"/>
    <col min="734" max="734" width="9.796875" style="1" bestFit="1" customWidth="1"/>
    <col min="735" max="735" width="10" style="1" bestFit="1" customWidth="1"/>
    <col min="736" max="737" width="9.796875" style="1" bestFit="1" customWidth="1"/>
    <col min="738" max="738" width="8" style="1" bestFit="1" customWidth="1"/>
    <col min="739" max="739" width="7.796875" style="1" bestFit="1" customWidth="1"/>
    <col min="740" max="740" width="9.796875" style="1" bestFit="1" customWidth="1"/>
    <col min="741" max="741" width="11.796875" style="1" bestFit="1" customWidth="1"/>
    <col min="742" max="742" width="10.59765625" style="1" bestFit="1" customWidth="1"/>
    <col min="743" max="743" width="7.796875" style="1" bestFit="1" customWidth="1"/>
    <col min="744" max="744" width="10.59765625" style="1" bestFit="1" customWidth="1"/>
    <col min="745" max="745" width="7.796875" style="1" bestFit="1" customWidth="1"/>
    <col min="746" max="746" width="10.59765625" style="1" bestFit="1" customWidth="1"/>
    <col min="747" max="747" width="7.796875" style="1" bestFit="1" customWidth="1"/>
    <col min="748" max="748" width="7.296875" style="1" bestFit="1" customWidth="1"/>
    <col min="749" max="749" width="10.3984375" style="1" bestFit="1" customWidth="1"/>
    <col min="750" max="750" width="7.796875" style="1" bestFit="1" customWidth="1"/>
    <col min="751" max="751" width="12.19921875" style="1" bestFit="1" customWidth="1"/>
    <col min="752" max="752" width="12.296875" style="1" bestFit="1" customWidth="1"/>
    <col min="753" max="754" width="9" style="1" customWidth="1"/>
    <col min="755" max="949" width="9" style="1"/>
    <col min="950" max="950" width="5.19921875" style="1" bestFit="1" customWidth="1"/>
    <col min="951" max="951" width="4.3984375" style="1" bestFit="1" customWidth="1"/>
    <col min="952" max="952" width="12" style="1" bestFit="1" customWidth="1"/>
    <col min="953" max="953" width="22.19921875" style="1" bestFit="1" customWidth="1"/>
    <col min="954" max="955" width="10.796875" style="1" bestFit="1" customWidth="1"/>
    <col min="956" max="956" width="13.19921875" style="1" bestFit="1" customWidth="1"/>
    <col min="957" max="957" width="9.3984375" style="1" bestFit="1" customWidth="1"/>
    <col min="958" max="958" width="6.59765625" style="1" bestFit="1" customWidth="1"/>
    <col min="959" max="959" width="10.19921875" style="1" bestFit="1" customWidth="1"/>
    <col min="960" max="960" width="6.796875" style="1" bestFit="1" customWidth="1"/>
    <col min="961" max="961" width="6.59765625" style="1" bestFit="1" customWidth="1"/>
    <col min="962" max="962" width="6.09765625" style="1" bestFit="1" customWidth="1"/>
    <col min="963" max="963" width="3.59765625" style="1" bestFit="1" customWidth="1"/>
    <col min="964" max="964" width="6.09765625" style="1" customWidth="1"/>
    <col min="965" max="965" width="3.3984375" style="1" bestFit="1" customWidth="1"/>
    <col min="966" max="966" width="3.796875" style="1" bestFit="1" customWidth="1"/>
    <col min="967" max="967" width="6.09765625" style="1" bestFit="1" customWidth="1"/>
    <col min="968" max="968" width="6.09765625" style="1" customWidth="1"/>
    <col min="969" max="969" width="6.09765625" style="1" bestFit="1" customWidth="1"/>
    <col min="970" max="970" width="3.796875" style="1" customWidth="1"/>
    <col min="971" max="971" width="6.59765625" style="1" bestFit="1" customWidth="1"/>
    <col min="972" max="972" width="4.296875" style="1" bestFit="1" customWidth="1"/>
    <col min="973" max="973" width="4.59765625" style="1" bestFit="1" customWidth="1"/>
    <col min="974" max="974" width="6.59765625" style="1" bestFit="1" customWidth="1"/>
    <col min="975" max="975" width="8.796875" style="1" bestFit="1" customWidth="1"/>
    <col min="976" max="976" width="15" style="1" bestFit="1" customWidth="1"/>
    <col min="977" max="977" width="8.796875" style="1" bestFit="1" customWidth="1"/>
    <col min="978" max="978" width="38.796875" style="1" bestFit="1" customWidth="1"/>
    <col min="979" max="979" width="14.19921875" style="1" bestFit="1" customWidth="1"/>
    <col min="980" max="980" width="13.796875" style="1" bestFit="1" customWidth="1"/>
    <col min="981" max="981" width="13" style="1" bestFit="1" customWidth="1"/>
    <col min="982" max="982" width="7.09765625" style="1" bestFit="1" customWidth="1"/>
    <col min="983" max="983" width="13.796875" style="1" bestFit="1" customWidth="1"/>
    <col min="984" max="984" width="18.09765625" style="1" bestFit="1" customWidth="1"/>
    <col min="985" max="985" width="21.19921875" style="1" bestFit="1" customWidth="1"/>
    <col min="986" max="986" width="7.796875" style="1" bestFit="1" customWidth="1"/>
    <col min="987" max="987" width="9.796875" style="1" bestFit="1" customWidth="1"/>
    <col min="988" max="988" width="6.796875" style="1" bestFit="1" customWidth="1"/>
    <col min="989" max="989" width="7.796875" style="1" bestFit="1" customWidth="1"/>
    <col min="990" max="990" width="9.796875" style="1" bestFit="1" customWidth="1"/>
    <col min="991" max="991" width="10" style="1" bestFit="1" customWidth="1"/>
    <col min="992" max="993" width="9.796875" style="1" bestFit="1" customWidth="1"/>
    <col min="994" max="994" width="8" style="1" bestFit="1" customWidth="1"/>
    <col min="995" max="995" width="7.796875" style="1" bestFit="1" customWidth="1"/>
    <col min="996" max="996" width="9.796875" style="1" bestFit="1" customWidth="1"/>
    <col min="997" max="997" width="11.796875" style="1" bestFit="1" customWidth="1"/>
    <col min="998" max="998" width="10.59765625" style="1" bestFit="1" customWidth="1"/>
    <col min="999" max="999" width="7.796875" style="1" bestFit="1" customWidth="1"/>
    <col min="1000" max="1000" width="10.59765625" style="1" bestFit="1" customWidth="1"/>
    <col min="1001" max="1001" width="7.796875" style="1" bestFit="1" customWidth="1"/>
    <col min="1002" max="1002" width="10.59765625" style="1" bestFit="1" customWidth="1"/>
    <col min="1003" max="1003" width="7.796875" style="1" bestFit="1" customWidth="1"/>
    <col min="1004" max="1004" width="7.296875" style="1" bestFit="1" customWidth="1"/>
    <col min="1005" max="1005" width="10.3984375" style="1" bestFit="1" customWidth="1"/>
    <col min="1006" max="1006" width="7.796875" style="1" bestFit="1" customWidth="1"/>
    <col min="1007" max="1007" width="12.19921875" style="1" bestFit="1" customWidth="1"/>
    <col min="1008" max="1008" width="12.296875" style="1" bestFit="1" customWidth="1"/>
    <col min="1009" max="1010" width="9" style="1" customWidth="1"/>
    <col min="1011" max="1205" width="9" style="1"/>
    <col min="1206" max="1206" width="5.19921875" style="1" bestFit="1" customWidth="1"/>
    <col min="1207" max="1207" width="4.3984375" style="1" bestFit="1" customWidth="1"/>
    <col min="1208" max="1208" width="12" style="1" bestFit="1" customWidth="1"/>
    <col min="1209" max="1209" width="22.19921875" style="1" bestFit="1" customWidth="1"/>
    <col min="1210" max="1211" width="10.796875" style="1" bestFit="1" customWidth="1"/>
    <col min="1212" max="1212" width="13.19921875" style="1" bestFit="1" customWidth="1"/>
    <col min="1213" max="1213" width="9.3984375" style="1" bestFit="1" customWidth="1"/>
    <col min="1214" max="1214" width="6.59765625" style="1" bestFit="1" customWidth="1"/>
    <col min="1215" max="1215" width="10.19921875" style="1" bestFit="1" customWidth="1"/>
    <col min="1216" max="1216" width="6.796875" style="1" bestFit="1" customWidth="1"/>
    <col min="1217" max="1217" width="6.59765625" style="1" bestFit="1" customWidth="1"/>
    <col min="1218" max="1218" width="6.09765625" style="1" bestFit="1" customWidth="1"/>
    <col min="1219" max="1219" width="3.59765625" style="1" bestFit="1" customWidth="1"/>
    <col min="1220" max="1220" width="6.09765625" style="1" customWidth="1"/>
    <col min="1221" max="1221" width="3.3984375" style="1" bestFit="1" customWidth="1"/>
    <col min="1222" max="1222" width="3.796875" style="1" bestFit="1" customWidth="1"/>
    <col min="1223" max="1223" width="6.09765625" style="1" bestFit="1" customWidth="1"/>
    <col min="1224" max="1224" width="6.09765625" style="1" customWidth="1"/>
    <col min="1225" max="1225" width="6.09765625" style="1" bestFit="1" customWidth="1"/>
    <col min="1226" max="1226" width="3.796875" style="1" customWidth="1"/>
    <col min="1227" max="1227" width="6.59765625" style="1" bestFit="1" customWidth="1"/>
    <col min="1228" max="1228" width="4.296875" style="1" bestFit="1" customWidth="1"/>
    <col min="1229" max="1229" width="4.59765625" style="1" bestFit="1" customWidth="1"/>
    <col min="1230" max="1230" width="6.59765625" style="1" bestFit="1" customWidth="1"/>
    <col min="1231" max="1231" width="8.796875" style="1" bestFit="1" customWidth="1"/>
    <col min="1232" max="1232" width="15" style="1" bestFit="1" customWidth="1"/>
    <col min="1233" max="1233" width="8.796875" style="1" bestFit="1" customWidth="1"/>
    <col min="1234" max="1234" width="38.796875" style="1" bestFit="1" customWidth="1"/>
    <col min="1235" max="1235" width="14.19921875" style="1" bestFit="1" customWidth="1"/>
    <col min="1236" max="1236" width="13.796875" style="1" bestFit="1" customWidth="1"/>
    <col min="1237" max="1237" width="13" style="1" bestFit="1" customWidth="1"/>
    <col min="1238" max="1238" width="7.09765625" style="1" bestFit="1" customWidth="1"/>
    <col min="1239" max="1239" width="13.796875" style="1" bestFit="1" customWidth="1"/>
    <col min="1240" max="1240" width="18.09765625" style="1" bestFit="1" customWidth="1"/>
    <col min="1241" max="1241" width="21.19921875" style="1" bestFit="1" customWidth="1"/>
    <col min="1242" max="1242" width="7.796875" style="1" bestFit="1" customWidth="1"/>
    <col min="1243" max="1243" width="9.796875" style="1" bestFit="1" customWidth="1"/>
    <col min="1244" max="1244" width="6.796875" style="1" bestFit="1" customWidth="1"/>
    <col min="1245" max="1245" width="7.796875" style="1" bestFit="1" customWidth="1"/>
    <col min="1246" max="1246" width="9.796875" style="1" bestFit="1" customWidth="1"/>
    <col min="1247" max="1247" width="10" style="1" bestFit="1" customWidth="1"/>
    <col min="1248" max="1249" width="9.796875" style="1" bestFit="1" customWidth="1"/>
    <col min="1250" max="1250" width="8" style="1" bestFit="1" customWidth="1"/>
    <col min="1251" max="1251" width="7.796875" style="1" bestFit="1" customWidth="1"/>
    <col min="1252" max="1252" width="9.796875" style="1" bestFit="1" customWidth="1"/>
    <col min="1253" max="1253" width="11.796875" style="1" bestFit="1" customWidth="1"/>
    <col min="1254" max="1254" width="10.59765625" style="1" bestFit="1" customWidth="1"/>
    <col min="1255" max="1255" width="7.796875" style="1" bestFit="1" customWidth="1"/>
    <col min="1256" max="1256" width="10.59765625" style="1" bestFit="1" customWidth="1"/>
    <col min="1257" max="1257" width="7.796875" style="1" bestFit="1" customWidth="1"/>
    <col min="1258" max="1258" width="10.59765625" style="1" bestFit="1" customWidth="1"/>
    <col min="1259" max="1259" width="7.796875" style="1" bestFit="1" customWidth="1"/>
    <col min="1260" max="1260" width="7.296875" style="1" bestFit="1" customWidth="1"/>
    <col min="1261" max="1261" width="10.3984375" style="1" bestFit="1" customWidth="1"/>
    <col min="1262" max="1262" width="7.796875" style="1" bestFit="1" customWidth="1"/>
    <col min="1263" max="1263" width="12.19921875" style="1" bestFit="1" customWidth="1"/>
    <col min="1264" max="1264" width="12.296875" style="1" bestFit="1" customWidth="1"/>
    <col min="1265" max="1266" width="9" style="1" customWidth="1"/>
    <col min="1267" max="1461" width="9" style="1"/>
    <col min="1462" max="1462" width="5.19921875" style="1" bestFit="1" customWidth="1"/>
    <col min="1463" max="1463" width="4.3984375" style="1" bestFit="1" customWidth="1"/>
    <col min="1464" max="1464" width="12" style="1" bestFit="1" customWidth="1"/>
    <col min="1465" max="1465" width="22.19921875" style="1" bestFit="1" customWidth="1"/>
    <col min="1466" max="1467" width="10.796875" style="1" bestFit="1" customWidth="1"/>
    <col min="1468" max="1468" width="13.19921875" style="1" bestFit="1" customWidth="1"/>
    <col min="1469" max="1469" width="9.3984375" style="1" bestFit="1" customWidth="1"/>
    <col min="1470" max="1470" width="6.59765625" style="1" bestFit="1" customWidth="1"/>
    <col min="1471" max="1471" width="10.19921875" style="1" bestFit="1" customWidth="1"/>
    <col min="1472" max="1472" width="6.796875" style="1" bestFit="1" customWidth="1"/>
    <col min="1473" max="1473" width="6.59765625" style="1" bestFit="1" customWidth="1"/>
    <col min="1474" max="1474" width="6.09765625" style="1" bestFit="1" customWidth="1"/>
    <col min="1475" max="1475" width="3.59765625" style="1" bestFit="1" customWidth="1"/>
    <col min="1476" max="1476" width="6.09765625" style="1" customWidth="1"/>
    <col min="1477" max="1477" width="3.3984375" style="1" bestFit="1" customWidth="1"/>
    <col min="1478" max="1478" width="3.796875" style="1" bestFit="1" customWidth="1"/>
    <col min="1479" max="1479" width="6.09765625" style="1" bestFit="1" customWidth="1"/>
    <col min="1480" max="1480" width="6.09765625" style="1" customWidth="1"/>
    <col min="1481" max="1481" width="6.09765625" style="1" bestFit="1" customWidth="1"/>
    <col min="1482" max="1482" width="3.796875" style="1" customWidth="1"/>
    <col min="1483" max="1483" width="6.59765625" style="1" bestFit="1" customWidth="1"/>
    <col min="1484" max="1484" width="4.296875" style="1" bestFit="1" customWidth="1"/>
    <col min="1485" max="1485" width="4.59765625" style="1" bestFit="1" customWidth="1"/>
    <col min="1486" max="1486" width="6.59765625" style="1" bestFit="1" customWidth="1"/>
    <col min="1487" max="1487" width="8.796875" style="1" bestFit="1" customWidth="1"/>
    <col min="1488" max="1488" width="15" style="1" bestFit="1" customWidth="1"/>
    <col min="1489" max="1489" width="8.796875" style="1" bestFit="1" customWidth="1"/>
    <col min="1490" max="1490" width="38.796875" style="1" bestFit="1" customWidth="1"/>
    <col min="1491" max="1491" width="14.19921875" style="1" bestFit="1" customWidth="1"/>
    <col min="1492" max="1492" width="13.796875" style="1" bestFit="1" customWidth="1"/>
    <col min="1493" max="1493" width="13" style="1" bestFit="1" customWidth="1"/>
    <col min="1494" max="1494" width="7.09765625" style="1" bestFit="1" customWidth="1"/>
    <col min="1495" max="1495" width="13.796875" style="1" bestFit="1" customWidth="1"/>
    <col min="1496" max="1496" width="18.09765625" style="1" bestFit="1" customWidth="1"/>
    <col min="1497" max="1497" width="21.19921875" style="1" bestFit="1" customWidth="1"/>
    <col min="1498" max="1498" width="7.796875" style="1" bestFit="1" customWidth="1"/>
    <col min="1499" max="1499" width="9.796875" style="1" bestFit="1" customWidth="1"/>
    <col min="1500" max="1500" width="6.796875" style="1" bestFit="1" customWidth="1"/>
    <col min="1501" max="1501" width="7.796875" style="1" bestFit="1" customWidth="1"/>
    <col min="1502" max="1502" width="9.796875" style="1" bestFit="1" customWidth="1"/>
    <col min="1503" max="1503" width="10" style="1" bestFit="1" customWidth="1"/>
    <col min="1504" max="1505" width="9.796875" style="1" bestFit="1" customWidth="1"/>
    <col min="1506" max="1506" width="8" style="1" bestFit="1" customWidth="1"/>
    <col min="1507" max="1507" width="7.796875" style="1" bestFit="1" customWidth="1"/>
    <col min="1508" max="1508" width="9.796875" style="1" bestFit="1" customWidth="1"/>
    <col min="1509" max="1509" width="11.796875" style="1" bestFit="1" customWidth="1"/>
    <col min="1510" max="1510" width="10.59765625" style="1" bestFit="1" customWidth="1"/>
    <col min="1511" max="1511" width="7.796875" style="1" bestFit="1" customWidth="1"/>
    <col min="1512" max="1512" width="10.59765625" style="1" bestFit="1" customWidth="1"/>
    <col min="1513" max="1513" width="7.796875" style="1" bestFit="1" customWidth="1"/>
    <col min="1514" max="1514" width="10.59765625" style="1" bestFit="1" customWidth="1"/>
    <col min="1515" max="1515" width="7.796875" style="1" bestFit="1" customWidth="1"/>
    <col min="1516" max="1516" width="7.296875" style="1" bestFit="1" customWidth="1"/>
    <col min="1517" max="1517" width="10.3984375" style="1" bestFit="1" customWidth="1"/>
    <col min="1518" max="1518" width="7.796875" style="1" bestFit="1" customWidth="1"/>
    <col min="1519" max="1519" width="12.19921875" style="1" bestFit="1" customWidth="1"/>
    <col min="1520" max="1520" width="12.296875" style="1" bestFit="1" customWidth="1"/>
    <col min="1521" max="1522" width="9" style="1" customWidth="1"/>
    <col min="1523" max="1717" width="9" style="1"/>
    <col min="1718" max="1718" width="5.19921875" style="1" bestFit="1" customWidth="1"/>
    <col min="1719" max="1719" width="4.3984375" style="1" bestFit="1" customWidth="1"/>
    <col min="1720" max="1720" width="12" style="1" bestFit="1" customWidth="1"/>
    <col min="1721" max="1721" width="22.19921875" style="1" bestFit="1" customWidth="1"/>
    <col min="1722" max="1723" width="10.796875" style="1" bestFit="1" customWidth="1"/>
    <col min="1724" max="1724" width="13.19921875" style="1" bestFit="1" customWidth="1"/>
    <col min="1725" max="1725" width="9.3984375" style="1" bestFit="1" customWidth="1"/>
    <col min="1726" max="1726" width="6.59765625" style="1" bestFit="1" customWidth="1"/>
    <col min="1727" max="1727" width="10.19921875" style="1" bestFit="1" customWidth="1"/>
    <col min="1728" max="1728" width="6.796875" style="1" bestFit="1" customWidth="1"/>
    <col min="1729" max="1729" width="6.59765625" style="1" bestFit="1" customWidth="1"/>
    <col min="1730" max="1730" width="6.09765625" style="1" bestFit="1" customWidth="1"/>
    <col min="1731" max="1731" width="3.59765625" style="1" bestFit="1" customWidth="1"/>
    <col min="1732" max="1732" width="6.09765625" style="1" customWidth="1"/>
    <col min="1733" max="1733" width="3.3984375" style="1" bestFit="1" customWidth="1"/>
    <col min="1734" max="1734" width="3.796875" style="1" bestFit="1" customWidth="1"/>
    <col min="1735" max="1735" width="6.09765625" style="1" bestFit="1" customWidth="1"/>
    <col min="1736" max="1736" width="6.09765625" style="1" customWidth="1"/>
    <col min="1737" max="1737" width="6.09765625" style="1" bestFit="1" customWidth="1"/>
    <col min="1738" max="1738" width="3.796875" style="1" customWidth="1"/>
    <col min="1739" max="1739" width="6.59765625" style="1" bestFit="1" customWidth="1"/>
    <col min="1740" max="1740" width="4.296875" style="1" bestFit="1" customWidth="1"/>
    <col min="1741" max="1741" width="4.59765625" style="1" bestFit="1" customWidth="1"/>
    <col min="1742" max="1742" width="6.59765625" style="1" bestFit="1" customWidth="1"/>
    <col min="1743" max="1743" width="8.796875" style="1" bestFit="1" customWidth="1"/>
    <col min="1744" max="1744" width="15" style="1" bestFit="1" customWidth="1"/>
    <col min="1745" max="1745" width="8.796875" style="1" bestFit="1" customWidth="1"/>
    <col min="1746" max="1746" width="38.796875" style="1" bestFit="1" customWidth="1"/>
    <col min="1747" max="1747" width="14.19921875" style="1" bestFit="1" customWidth="1"/>
    <col min="1748" max="1748" width="13.796875" style="1" bestFit="1" customWidth="1"/>
    <col min="1749" max="1749" width="13" style="1" bestFit="1" customWidth="1"/>
    <col min="1750" max="1750" width="7.09765625" style="1" bestFit="1" customWidth="1"/>
    <col min="1751" max="1751" width="13.796875" style="1" bestFit="1" customWidth="1"/>
    <col min="1752" max="1752" width="18.09765625" style="1" bestFit="1" customWidth="1"/>
    <col min="1753" max="1753" width="21.19921875" style="1" bestFit="1" customWidth="1"/>
    <col min="1754" max="1754" width="7.796875" style="1" bestFit="1" customWidth="1"/>
    <col min="1755" max="1755" width="9.796875" style="1" bestFit="1" customWidth="1"/>
    <col min="1756" max="1756" width="6.796875" style="1" bestFit="1" customWidth="1"/>
    <col min="1757" max="1757" width="7.796875" style="1" bestFit="1" customWidth="1"/>
    <col min="1758" max="1758" width="9.796875" style="1" bestFit="1" customWidth="1"/>
    <col min="1759" max="1759" width="10" style="1" bestFit="1" customWidth="1"/>
    <col min="1760" max="1761" width="9.796875" style="1" bestFit="1" customWidth="1"/>
    <col min="1762" max="1762" width="8" style="1" bestFit="1" customWidth="1"/>
    <col min="1763" max="1763" width="7.796875" style="1" bestFit="1" customWidth="1"/>
    <col min="1764" max="1764" width="9.796875" style="1" bestFit="1" customWidth="1"/>
    <col min="1765" max="1765" width="11.796875" style="1" bestFit="1" customWidth="1"/>
    <col min="1766" max="1766" width="10.59765625" style="1" bestFit="1" customWidth="1"/>
    <col min="1767" max="1767" width="7.796875" style="1" bestFit="1" customWidth="1"/>
    <col min="1768" max="1768" width="10.59765625" style="1" bestFit="1" customWidth="1"/>
    <col min="1769" max="1769" width="7.796875" style="1" bestFit="1" customWidth="1"/>
    <col min="1770" max="1770" width="10.59765625" style="1" bestFit="1" customWidth="1"/>
    <col min="1771" max="1771" width="7.796875" style="1" bestFit="1" customWidth="1"/>
    <col min="1772" max="1772" width="7.296875" style="1" bestFit="1" customWidth="1"/>
    <col min="1773" max="1773" width="10.3984375" style="1" bestFit="1" customWidth="1"/>
    <col min="1774" max="1774" width="7.796875" style="1" bestFit="1" customWidth="1"/>
    <col min="1775" max="1775" width="12.19921875" style="1" bestFit="1" customWidth="1"/>
    <col min="1776" max="1776" width="12.296875" style="1" bestFit="1" customWidth="1"/>
    <col min="1777" max="1778" width="9" style="1" customWidth="1"/>
    <col min="1779" max="1973" width="9" style="1"/>
    <col min="1974" max="1974" width="5.19921875" style="1" bestFit="1" customWidth="1"/>
    <col min="1975" max="1975" width="4.3984375" style="1" bestFit="1" customWidth="1"/>
    <col min="1976" max="1976" width="12" style="1" bestFit="1" customWidth="1"/>
    <col min="1977" max="1977" width="22.19921875" style="1" bestFit="1" customWidth="1"/>
    <col min="1978" max="1979" width="10.796875" style="1" bestFit="1" customWidth="1"/>
    <col min="1980" max="1980" width="13.19921875" style="1" bestFit="1" customWidth="1"/>
    <col min="1981" max="1981" width="9.3984375" style="1" bestFit="1" customWidth="1"/>
    <col min="1982" max="1982" width="6.59765625" style="1" bestFit="1" customWidth="1"/>
    <col min="1983" max="1983" width="10.19921875" style="1" bestFit="1" customWidth="1"/>
    <col min="1984" max="1984" width="6.796875" style="1" bestFit="1" customWidth="1"/>
    <col min="1985" max="1985" width="6.59765625" style="1" bestFit="1" customWidth="1"/>
    <col min="1986" max="1986" width="6.09765625" style="1" bestFit="1" customWidth="1"/>
    <col min="1987" max="1987" width="3.59765625" style="1" bestFit="1" customWidth="1"/>
    <col min="1988" max="1988" width="6.09765625" style="1" customWidth="1"/>
    <col min="1989" max="1989" width="3.3984375" style="1" bestFit="1" customWidth="1"/>
    <col min="1990" max="1990" width="3.796875" style="1" bestFit="1" customWidth="1"/>
    <col min="1991" max="1991" width="6.09765625" style="1" bestFit="1" customWidth="1"/>
    <col min="1992" max="1992" width="6.09765625" style="1" customWidth="1"/>
    <col min="1993" max="1993" width="6.09765625" style="1" bestFit="1" customWidth="1"/>
    <col min="1994" max="1994" width="3.796875" style="1" customWidth="1"/>
    <col min="1995" max="1995" width="6.59765625" style="1" bestFit="1" customWidth="1"/>
    <col min="1996" max="1996" width="4.296875" style="1" bestFit="1" customWidth="1"/>
    <col min="1997" max="1997" width="4.59765625" style="1" bestFit="1" customWidth="1"/>
    <col min="1998" max="1998" width="6.59765625" style="1" bestFit="1" customWidth="1"/>
    <col min="1999" max="1999" width="8.796875" style="1" bestFit="1" customWidth="1"/>
    <col min="2000" max="2000" width="15" style="1" bestFit="1" customWidth="1"/>
    <col min="2001" max="2001" width="8.796875" style="1" bestFit="1" customWidth="1"/>
    <col min="2002" max="2002" width="38.796875" style="1" bestFit="1" customWidth="1"/>
    <col min="2003" max="2003" width="14.19921875" style="1" bestFit="1" customWidth="1"/>
    <col min="2004" max="2004" width="13.796875" style="1" bestFit="1" customWidth="1"/>
    <col min="2005" max="2005" width="13" style="1" bestFit="1" customWidth="1"/>
    <col min="2006" max="2006" width="7.09765625" style="1" bestFit="1" customWidth="1"/>
    <col min="2007" max="2007" width="13.796875" style="1" bestFit="1" customWidth="1"/>
    <col min="2008" max="2008" width="18.09765625" style="1" bestFit="1" customWidth="1"/>
    <col min="2009" max="2009" width="21.19921875" style="1" bestFit="1" customWidth="1"/>
    <col min="2010" max="2010" width="7.796875" style="1" bestFit="1" customWidth="1"/>
    <col min="2011" max="2011" width="9.796875" style="1" bestFit="1" customWidth="1"/>
    <col min="2012" max="2012" width="6.796875" style="1" bestFit="1" customWidth="1"/>
    <col min="2013" max="2013" width="7.796875" style="1" bestFit="1" customWidth="1"/>
    <col min="2014" max="2014" width="9.796875" style="1" bestFit="1" customWidth="1"/>
    <col min="2015" max="2015" width="10" style="1" bestFit="1" customWidth="1"/>
    <col min="2016" max="2017" width="9.796875" style="1" bestFit="1" customWidth="1"/>
    <col min="2018" max="2018" width="8" style="1" bestFit="1" customWidth="1"/>
    <col min="2019" max="2019" width="7.796875" style="1" bestFit="1" customWidth="1"/>
    <col min="2020" max="2020" width="9.796875" style="1" bestFit="1" customWidth="1"/>
    <col min="2021" max="2021" width="11.796875" style="1" bestFit="1" customWidth="1"/>
    <col min="2022" max="2022" width="10.59765625" style="1" bestFit="1" customWidth="1"/>
    <col min="2023" max="2023" width="7.796875" style="1" bestFit="1" customWidth="1"/>
    <col min="2024" max="2024" width="10.59765625" style="1" bestFit="1" customWidth="1"/>
    <col min="2025" max="2025" width="7.796875" style="1" bestFit="1" customWidth="1"/>
    <col min="2026" max="2026" width="10.59765625" style="1" bestFit="1" customWidth="1"/>
    <col min="2027" max="2027" width="7.796875" style="1" bestFit="1" customWidth="1"/>
    <col min="2028" max="2028" width="7.296875" style="1" bestFit="1" customWidth="1"/>
    <col min="2029" max="2029" width="10.3984375" style="1" bestFit="1" customWidth="1"/>
    <col min="2030" max="2030" width="7.796875" style="1" bestFit="1" customWidth="1"/>
    <col min="2031" max="2031" width="12.19921875" style="1" bestFit="1" customWidth="1"/>
    <col min="2032" max="2032" width="12.296875" style="1" bestFit="1" customWidth="1"/>
    <col min="2033" max="2034" width="9" style="1" customWidth="1"/>
    <col min="2035" max="2229" width="9" style="1"/>
    <col min="2230" max="2230" width="5.19921875" style="1" bestFit="1" customWidth="1"/>
    <col min="2231" max="2231" width="4.3984375" style="1" bestFit="1" customWidth="1"/>
    <col min="2232" max="2232" width="12" style="1" bestFit="1" customWidth="1"/>
    <col min="2233" max="2233" width="22.19921875" style="1" bestFit="1" customWidth="1"/>
    <col min="2234" max="2235" width="10.796875" style="1" bestFit="1" customWidth="1"/>
    <col min="2236" max="2236" width="13.19921875" style="1" bestFit="1" customWidth="1"/>
    <col min="2237" max="2237" width="9.3984375" style="1" bestFit="1" customWidth="1"/>
    <col min="2238" max="2238" width="6.59765625" style="1" bestFit="1" customWidth="1"/>
    <col min="2239" max="2239" width="10.19921875" style="1" bestFit="1" customWidth="1"/>
    <col min="2240" max="2240" width="6.796875" style="1" bestFit="1" customWidth="1"/>
    <col min="2241" max="2241" width="6.59765625" style="1" bestFit="1" customWidth="1"/>
    <col min="2242" max="2242" width="6.09765625" style="1" bestFit="1" customWidth="1"/>
    <col min="2243" max="2243" width="3.59765625" style="1" bestFit="1" customWidth="1"/>
    <col min="2244" max="2244" width="6.09765625" style="1" customWidth="1"/>
    <col min="2245" max="2245" width="3.3984375" style="1" bestFit="1" customWidth="1"/>
    <col min="2246" max="2246" width="3.796875" style="1" bestFit="1" customWidth="1"/>
    <col min="2247" max="2247" width="6.09765625" style="1" bestFit="1" customWidth="1"/>
    <col min="2248" max="2248" width="6.09765625" style="1" customWidth="1"/>
    <col min="2249" max="2249" width="6.09765625" style="1" bestFit="1" customWidth="1"/>
    <col min="2250" max="2250" width="3.796875" style="1" customWidth="1"/>
    <col min="2251" max="2251" width="6.59765625" style="1" bestFit="1" customWidth="1"/>
    <col min="2252" max="2252" width="4.296875" style="1" bestFit="1" customWidth="1"/>
    <col min="2253" max="2253" width="4.59765625" style="1" bestFit="1" customWidth="1"/>
    <col min="2254" max="2254" width="6.59765625" style="1" bestFit="1" customWidth="1"/>
    <col min="2255" max="2255" width="8.796875" style="1" bestFit="1" customWidth="1"/>
    <col min="2256" max="2256" width="15" style="1" bestFit="1" customWidth="1"/>
    <col min="2257" max="2257" width="8.796875" style="1" bestFit="1" customWidth="1"/>
    <col min="2258" max="2258" width="38.796875" style="1" bestFit="1" customWidth="1"/>
    <col min="2259" max="2259" width="14.19921875" style="1" bestFit="1" customWidth="1"/>
    <col min="2260" max="2260" width="13.796875" style="1" bestFit="1" customWidth="1"/>
    <col min="2261" max="2261" width="13" style="1" bestFit="1" customWidth="1"/>
    <col min="2262" max="2262" width="7.09765625" style="1" bestFit="1" customWidth="1"/>
    <col min="2263" max="2263" width="13.796875" style="1" bestFit="1" customWidth="1"/>
    <col min="2264" max="2264" width="18.09765625" style="1" bestFit="1" customWidth="1"/>
    <col min="2265" max="2265" width="21.19921875" style="1" bestFit="1" customWidth="1"/>
    <col min="2266" max="2266" width="7.796875" style="1" bestFit="1" customWidth="1"/>
    <col min="2267" max="2267" width="9.796875" style="1" bestFit="1" customWidth="1"/>
    <col min="2268" max="2268" width="6.796875" style="1" bestFit="1" customWidth="1"/>
    <col min="2269" max="2269" width="7.796875" style="1" bestFit="1" customWidth="1"/>
    <col min="2270" max="2270" width="9.796875" style="1" bestFit="1" customWidth="1"/>
    <col min="2271" max="2271" width="10" style="1" bestFit="1" customWidth="1"/>
    <col min="2272" max="2273" width="9.796875" style="1" bestFit="1" customWidth="1"/>
    <col min="2274" max="2274" width="8" style="1" bestFit="1" customWidth="1"/>
    <col min="2275" max="2275" width="7.796875" style="1" bestFit="1" customWidth="1"/>
    <col min="2276" max="2276" width="9.796875" style="1" bestFit="1" customWidth="1"/>
    <col min="2277" max="2277" width="11.796875" style="1" bestFit="1" customWidth="1"/>
    <col min="2278" max="2278" width="10.59765625" style="1" bestFit="1" customWidth="1"/>
    <col min="2279" max="2279" width="7.796875" style="1" bestFit="1" customWidth="1"/>
    <col min="2280" max="2280" width="10.59765625" style="1" bestFit="1" customWidth="1"/>
    <col min="2281" max="2281" width="7.796875" style="1" bestFit="1" customWidth="1"/>
    <col min="2282" max="2282" width="10.59765625" style="1" bestFit="1" customWidth="1"/>
    <col min="2283" max="2283" width="7.796875" style="1" bestFit="1" customWidth="1"/>
    <col min="2284" max="2284" width="7.296875" style="1" bestFit="1" customWidth="1"/>
    <col min="2285" max="2285" width="10.3984375" style="1" bestFit="1" customWidth="1"/>
    <col min="2286" max="2286" width="7.796875" style="1" bestFit="1" customWidth="1"/>
    <col min="2287" max="2287" width="12.19921875" style="1" bestFit="1" customWidth="1"/>
    <col min="2288" max="2288" width="12.296875" style="1" bestFit="1" customWidth="1"/>
    <col min="2289" max="2290" width="9" style="1" customWidth="1"/>
    <col min="2291" max="2485" width="9" style="1"/>
    <col min="2486" max="2486" width="5.19921875" style="1" bestFit="1" customWidth="1"/>
    <col min="2487" max="2487" width="4.3984375" style="1" bestFit="1" customWidth="1"/>
    <col min="2488" max="2488" width="12" style="1" bestFit="1" customWidth="1"/>
    <col min="2489" max="2489" width="22.19921875" style="1" bestFit="1" customWidth="1"/>
    <col min="2490" max="2491" width="10.796875" style="1" bestFit="1" customWidth="1"/>
    <col min="2492" max="2492" width="13.19921875" style="1" bestFit="1" customWidth="1"/>
    <col min="2493" max="2493" width="9.3984375" style="1" bestFit="1" customWidth="1"/>
    <col min="2494" max="2494" width="6.59765625" style="1" bestFit="1" customWidth="1"/>
    <col min="2495" max="2495" width="10.19921875" style="1" bestFit="1" customWidth="1"/>
    <col min="2496" max="2496" width="6.796875" style="1" bestFit="1" customWidth="1"/>
    <col min="2497" max="2497" width="6.59765625" style="1" bestFit="1" customWidth="1"/>
    <col min="2498" max="2498" width="6.09765625" style="1" bestFit="1" customWidth="1"/>
    <col min="2499" max="2499" width="3.59765625" style="1" bestFit="1" customWidth="1"/>
    <col min="2500" max="2500" width="6.09765625" style="1" customWidth="1"/>
    <col min="2501" max="2501" width="3.3984375" style="1" bestFit="1" customWidth="1"/>
    <col min="2502" max="2502" width="3.796875" style="1" bestFit="1" customWidth="1"/>
    <col min="2503" max="2503" width="6.09765625" style="1" bestFit="1" customWidth="1"/>
    <col min="2504" max="2504" width="6.09765625" style="1" customWidth="1"/>
    <col min="2505" max="2505" width="6.09765625" style="1" bestFit="1" customWidth="1"/>
    <col min="2506" max="2506" width="3.796875" style="1" customWidth="1"/>
    <col min="2507" max="2507" width="6.59765625" style="1" bestFit="1" customWidth="1"/>
    <col min="2508" max="2508" width="4.296875" style="1" bestFit="1" customWidth="1"/>
    <col min="2509" max="2509" width="4.59765625" style="1" bestFit="1" customWidth="1"/>
    <col min="2510" max="2510" width="6.59765625" style="1" bestFit="1" customWidth="1"/>
    <col min="2511" max="2511" width="8.796875" style="1" bestFit="1" customWidth="1"/>
    <col min="2512" max="2512" width="15" style="1" bestFit="1" customWidth="1"/>
    <col min="2513" max="2513" width="8.796875" style="1" bestFit="1" customWidth="1"/>
    <col min="2514" max="2514" width="38.796875" style="1" bestFit="1" customWidth="1"/>
    <col min="2515" max="2515" width="14.19921875" style="1" bestFit="1" customWidth="1"/>
    <col min="2516" max="2516" width="13.796875" style="1" bestFit="1" customWidth="1"/>
    <col min="2517" max="2517" width="13" style="1" bestFit="1" customWidth="1"/>
    <col min="2518" max="2518" width="7.09765625" style="1" bestFit="1" customWidth="1"/>
    <col min="2519" max="2519" width="13.796875" style="1" bestFit="1" customWidth="1"/>
    <col min="2520" max="2520" width="18.09765625" style="1" bestFit="1" customWidth="1"/>
    <col min="2521" max="2521" width="21.19921875" style="1" bestFit="1" customWidth="1"/>
    <col min="2522" max="2522" width="7.796875" style="1" bestFit="1" customWidth="1"/>
    <col min="2523" max="2523" width="9.796875" style="1" bestFit="1" customWidth="1"/>
    <col min="2524" max="2524" width="6.796875" style="1" bestFit="1" customWidth="1"/>
    <col min="2525" max="2525" width="7.796875" style="1" bestFit="1" customWidth="1"/>
    <col min="2526" max="2526" width="9.796875" style="1" bestFit="1" customWidth="1"/>
    <col min="2527" max="2527" width="10" style="1" bestFit="1" customWidth="1"/>
    <col min="2528" max="2529" width="9.796875" style="1" bestFit="1" customWidth="1"/>
    <col min="2530" max="2530" width="8" style="1" bestFit="1" customWidth="1"/>
    <col min="2531" max="2531" width="7.796875" style="1" bestFit="1" customWidth="1"/>
    <col min="2532" max="2532" width="9.796875" style="1" bestFit="1" customWidth="1"/>
    <col min="2533" max="2533" width="11.796875" style="1" bestFit="1" customWidth="1"/>
    <col min="2534" max="2534" width="10.59765625" style="1" bestFit="1" customWidth="1"/>
    <col min="2535" max="2535" width="7.796875" style="1" bestFit="1" customWidth="1"/>
    <col min="2536" max="2536" width="10.59765625" style="1" bestFit="1" customWidth="1"/>
    <col min="2537" max="2537" width="7.796875" style="1" bestFit="1" customWidth="1"/>
    <col min="2538" max="2538" width="10.59765625" style="1" bestFit="1" customWidth="1"/>
    <col min="2539" max="2539" width="7.796875" style="1" bestFit="1" customWidth="1"/>
    <col min="2540" max="2540" width="7.296875" style="1" bestFit="1" customWidth="1"/>
    <col min="2541" max="2541" width="10.3984375" style="1" bestFit="1" customWidth="1"/>
    <col min="2542" max="2542" width="7.796875" style="1" bestFit="1" customWidth="1"/>
    <col min="2543" max="2543" width="12.19921875" style="1" bestFit="1" customWidth="1"/>
    <col min="2544" max="2544" width="12.296875" style="1" bestFit="1" customWidth="1"/>
    <col min="2545" max="2546" width="9" style="1" customWidth="1"/>
    <col min="2547" max="2741" width="9" style="1"/>
    <col min="2742" max="2742" width="5.19921875" style="1" bestFit="1" customWidth="1"/>
    <col min="2743" max="2743" width="4.3984375" style="1" bestFit="1" customWidth="1"/>
    <col min="2744" max="2744" width="12" style="1" bestFit="1" customWidth="1"/>
    <col min="2745" max="2745" width="22.19921875" style="1" bestFit="1" customWidth="1"/>
    <col min="2746" max="2747" width="10.796875" style="1" bestFit="1" customWidth="1"/>
    <col min="2748" max="2748" width="13.19921875" style="1" bestFit="1" customWidth="1"/>
    <col min="2749" max="2749" width="9.3984375" style="1" bestFit="1" customWidth="1"/>
    <col min="2750" max="2750" width="6.59765625" style="1" bestFit="1" customWidth="1"/>
    <col min="2751" max="2751" width="10.19921875" style="1" bestFit="1" customWidth="1"/>
    <col min="2752" max="2752" width="6.796875" style="1" bestFit="1" customWidth="1"/>
    <col min="2753" max="2753" width="6.59765625" style="1" bestFit="1" customWidth="1"/>
    <col min="2754" max="2754" width="6.09765625" style="1" bestFit="1" customWidth="1"/>
    <col min="2755" max="2755" width="3.59765625" style="1" bestFit="1" customWidth="1"/>
    <col min="2756" max="2756" width="6.09765625" style="1" customWidth="1"/>
    <col min="2757" max="2757" width="3.3984375" style="1" bestFit="1" customWidth="1"/>
    <col min="2758" max="2758" width="3.796875" style="1" bestFit="1" customWidth="1"/>
    <col min="2759" max="2759" width="6.09765625" style="1" bestFit="1" customWidth="1"/>
    <col min="2760" max="2760" width="6.09765625" style="1" customWidth="1"/>
    <col min="2761" max="2761" width="6.09765625" style="1" bestFit="1" customWidth="1"/>
    <col min="2762" max="2762" width="3.796875" style="1" customWidth="1"/>
    <col min="2763" max="2763" width="6.59765625" style="1" bestFit="1" customWidth="1"/>
    <col min="2764" max="2764" width="4.296875" style="1" bestFit="1" customWidth="1"/>
    <col min="2765" max="2765" width="4.59765625" style="1" bestFit="1" customWidth="1"/>
    <col min="2766" max="2766" width="6.59765625" style="1" bestFit="1" customWidth="1"/>
    <col min="2767" max="2767" width="8.796875" style="1" bestFit="1" customWidth="1"/>
    <col min="2768" max="2768" width="15" style="1" bestFit="1" customWidth="1"/>
    <col min="2769" max="2769" width="8.796875" style="1" bestFit="1" customWidth="1"/>
    <col min="2770" max="2770" width="38.796875" style="1" bestFit="1" customWidth="1"/>
    <col min="2771" max="2771" width="14.19921875" style="1" bestFit="1" customWidth="1"/>
    <col min="2772" max="2772" width="13.796875" style="1" bestFit="1" customWidth="1"/>
    <col min="2773" max="2773" width="13" style="1" bestFit="1" customWidth="1"/>
    <col min="2774" max="2774" width="7.09765625" style="1" bestFit="1" customWidth="1"/>
    <col min="2775" max="2775" width="13.796875" style="1" bestFit="1" customWidth="1"/>
    <col min="2776" max="2776" width="18.09765625" style="1" bestFit="1" customWidth="1"/>
    <col min="2777" max="2777" width="21.19921875" style="1" bestFit="1" customWidth="1"/>
    <col min="2778" max="2778" width="7.796875" style="1" bestFit="1" customWidth="1"/>
    <col min="2779" max="2779" width="9.796875" style="1" bestFit="1" customWidth="1"/>
    <col min="2780" max="2780" width="6.796875" style="1" bestFit="1" customWidth="1"/>
    <col min="2781" max="2781" width="7.796875" style="1" bestFit="1" customWidth="1"/>
    <col min="2782" max="2782" width="9.796875" style="1" bestFit="1" customWidth="1"/>
    <col min="2783" max="2783" width="10" style="1" bestFit="1" customWidth="1"/>
    <col min="2784" max="2785" width="9.796875" style="1" bestFit="1" customWidth="1"/>
    <col min="2786" max="2786" width="8" style="1" bestFit="1" customWidth="1"/>
    <col min="2787" max="2787" width="7.796875" style="1" bestFit="1" customWidth="1"/>
    <col min="2788" max="2788" width="9.796875" style="1" bestFit="1" customWidth="1"/>
    <col min="2789" max="2789" width="11.796875" style="1" bestFit="1" customWidth="1"/>
    <col min="2790" max="2790" width="10.59765625" style="1" bestFit="1" customWidth="1"/>
    <col min="2791" max="2791" width="7.796875" style="1" bestFit="1" customWidth="1"/>
    <col min="2792" max="2792" width="10.59765625" style="1" bestFit="1" customWidth="1"/>
    <col min="2793" max="2793" width="7.796875" style="1" bestFit="1" customWidth="1"/>
    <col min="2794" max="2794" width="10.59765625" style="1" bestFit="1" customWidth="1"/>
    <col min="2795" max="2795" width="7.796875" style="1" bestFit="1" customWidth="1"/>
    <col min="2796" max="2796" width="7.296875" style="1" bestFit="1" customWidth="1"/>
    <col min="2797" max="2797" width="10.3984375" style="1" bestFit="1" customWidth="1"/>
    <col min="2798" max="2798" width="7.796875" style="1" bestFit="1" customWidth="1"/>
    <col min="2799" max="2799" width="12.19921875" style="1" bestFit="1" customWidth="1"/>
    <col min="2800" max="2800" width="12.296875" style="1" bestFit="1" customWidth="1"/>
    <col min="2801" max="2802" width="9" style="1" customWidth="1"/>
    <col min="2803" max="2997" width="9" style="1"/>
    <col min="2998" max="2998" width="5.19921875" style="1" bestFit="1" customWidth="1"/>
    <col min="2999" max="2999" width="4.3984375" style="1" bestFit="1" customWidth="1"/>
    <col min="3000" max="3000" width="12" style="1" bestFit="1" customWidth="1"/>
    <col min="3001" max="3001" width="22.19921875" style="1" bestFit="1" customWidth="1"/>
    <col min="3002" max="3003" width="10.796875" style="1" bestFit="1" customWidth="1"/>
    <col min="3004" max="3004" width="13.19921875" style="1" bestFit="1" customWidth="1"/>
    <col min="3005" max="3005" width="9.3984375" style="1" bestFit="1" customWidth="1"/>
    <col min="3006" max="3006" width="6.59765625" style="1" bestFit="1" customWidth="1"/>
    <col min="3007" max="3007" width="10.19921875" style="1" bestFit="1" customWidth="1"/>
    <col min="3008" max="3008" width="6.796875" style="1" bestFit="1" customWidth="1"/>
    <col min="3009" max="3009" width="6.59765625" style="1" bestFit="1" customWidth="1"/>
    <col min="3010" max="3010" width="6.09765625" style="1" bestFit="1" customWidth="1"/>
    <col min="3011" max="3011" width="3.59765625" style="1" bestFit="1" customWidth="1"/>
    <col min="3012" max="3012" width="6.09765625" style="1" customWidth="1"/>
    <col min="3013" max="3013" width="3.3984375" style="1" bestFit="1" customWidth="1"/>
    <col min="3014" max="3014" width="3.796875" style="1" bestFit="1" customWidth="1"/>
    <col min="3015" max="3015" width="6.09765625" style="1" bestFit="1" customWidth="1"/>
    <col min="3016" max="3016" width="6.09765625" style="1" customWidth="1"/>
    <col min="3017" max="3017" width="6.09765625" style="1" bestFit="1" customWidth="1"/>
    <col min="3018" max="3018" width="3.796875" style="1" customWidth="1"/>
    <col min="3019" max="3019" width="6.59765625" style="1" bestFit="1" customWidth="1"/>
    <col min="3020" max="3020" width="4.296875" style="1" bestFit="1" customWidth="1"/>
    <col min="3021" max="3021" width="4.59765625" style="1" bestFit="1" customWidth="1"/>
    <col min="3022" max="3022" width="6.59765625" style="1" bestFit="1" customWidth="1"/>
    <col min="3023" max="3023" width="8.796875" style="1" bestFit="1" customWidth="1"/>
    <col min="3024" max="3024" width="15" style="1" bestFit="1" customWidth="1"/>
    <col min="3025" max="3025" width="8.796875" style="1" bestFit="1" customWidth="1"/>
    <col min="3026" max="3026" width="38.796875" style="1" bestFit="1" customWidth="1"/>
    <col min="3027" max="3027" width="14.19921875" style="1" bestFit="1" customWidth="1"/>
    <col min="3028" max="3028" width="13.796875" style="1" bestFit="1" customWidth="1"/>
    <col min="3029" max="3029" width="13" style="1" bestFit="1" customWidth="1"/>
    <col min="3030" max="3030" width="7.09765625" style="1" bestFit="1" customWidth="1"/>
    <col min="3031" max="3031" width="13.796875" style="1" bestFit="1" customWidth="1"/>
    <col min="3032" max="3032" width="18.09765625" style="1" bestFit="1" customWidth="1"/>
    <col min="3033" max="3033" width="21.19921875" style="1" bestFit="1" customWidth="1"/>
    <col min="3034" max="3034" width="7.796875" style="1" bestFit="1" customWidth="1"/>
    <col min="3035" max="3035" width="9.796875" style="1" bestFit="1" customWidth="1"/>
    <col min="3036" max="3036" width="6.796875" style="1" bestFit="1" customWidth="1"/>
    <col min="3037" max="3037" width="7.796875" style="1" bestFit="1" customWidth="1"/>
    <col min="3038" max="3038" width="9.796875" style="1" bestFit="1" customWidth="1"/>
    <col min="3039" max="3039" width="10" style="1" bestFit="1" customWidth="1"/>
    <col min="3040" max="3041" width="9.796875" style="1" bestFit="1" customWidth="1"/>
    <col min="3042" max="3042" width="8" style="1" bestFit="1" customWidth="1"/>
    <col min="3043" max="3043" width="7.796875" style="1" bestFit="1" customWidth="1"/>
    <col min="3044" max="3044" width="9.796875" style="1" bestFit="1" customWidth="1"/>
    <col min="3045" max="3045" width="11.796875" style="1" bestFit="1" customWidth="1"/>
    <col min="3046" max="3046" width="10.59765625" style="1" bestFit="1" customWidth="1"/>
    <col min="3047" max="3047" width="7.796875" style="1" bestFit="1" customWidth="1"/>
    <col min="3048" max="3048" width="10.59765625" style="1" bestFit="1" customWidth="1"/>
    <col min="3049" max="3049" width="7.796875" style="1" bestFit="1" customWidth="1"/>
    <col min="3050" max="3050" width="10.59765625" style="1" bestFit="1" customWidth="1"/>
    <col min="3051" max="3051" width="7.796875" style="1" bestFit="1" customWidth="1"/>
    <col min="3052" max="3052" width="7.296875" style="1" bestFit="1" customWidth="1"/>
    <col min="3053" max="3053" width="10.3984375" style="1" bestFit="1" customWidth="1"/>
    <col min="3054" max="3054" width="7.796875" style="1" bestFit="1" customWidth="1"/>
    <col min="3055" max="3055" width="12.19921875" style="1" bestFit="1" customWidth="1"/>
    <col min="3056" max="3056" width="12.296875" style="1" bestFit="1" customWidth="1"/>
    <col min="3057" max="3058" width="9" style="1" customWidth="1"/>
    <col min="3059" max="3253" width="9" style="1"/>
    <col min="3254" max="3254" width="5.19921875" style="1" bestFit="1" customWidth="1"/>
    <col min="3255" max="3255" width="4.3984375" style="1" bestFit="1" customWidth="1"/>
    <col min="3256" max="3256" width="12" style="1" bestFit="1" customWidth="1"/>
    <col min="3257" max="3257" width="22.19921875" style="1" bestFit="1" customWidth="1"/>
    <col min="3258" max="3259" width="10.796875" style="1" bestFit="1" customWidth="1"/>
    <col min="3260" max="3260" width="13.19921875" style="1" bestFit="1" customWidth="1"/>
    <col min="3261" max="3261" width="9.3984375" style="1" bestFit="1" customWidth="1"/>
    <col min="3262" max="3262" width="6.59765625" style="1" bestFit="1" customWidth="1"/>
    <col min="3263" max="3263" width="10.19921875" style="1" bestFit="1" customWidth="1"/>
    <col min="3264" max="3264" width="6.796875" style="1" bestFit="1" customWidth="1"/>
    <col min="3265" max="3265" width="6.59765625" style="1" bestFit="1" customWidth="1"/>
    <col min="3266" max="3266" width="6.09765625" style="1" bestFit="1" customWidth="1"/>
    <col min="3267" max="3267" width="3.59765625" style="1" bestFit="1" customWidth="1"/>
    <col min="3268" max="3268" width="6.09765625" style="1" customWidth="1"/>
    <col min="3269" max="3269" width="3.3984375" style="1" bestFit="1" customWidth="1"/>
    <col min="3270" max="3270" width="3.796875" style="1" bestFit="1" customWidth="1"/>
    <col min="3271" max="3271" width="6.09765625" style="1" bestFit="1" customWidth="1"/>
    <col min="3272" max="3272" width="6.09765625" style="1" customWidth="1"/>
    <col min="3273" max="3273" width="6.09765625" style="1" bestFit="1" customWidth="1"/>
    <col min="3274" max="3274" width="3.796875" style="1" customWidth="1"/>
    <col min="3275" max="3275" width="6.59765625" style="1" bestFit="1" customWidth="1"/>
    <col min="3276" max="3276" width="4.296875" style="1" bestFit="1" customWidth="1"/>
    <col min="3277" max="3277" width="4.59765625" style="1" bestFit="1" customWidth="1"/>
    <col min="3278" max="3278" width="6.59765625" style="1" bestFit="1" customWidth="1"/>
    <col min="3279" max="3279" width="8.796875" style="1" bestFit="1" customWidth="1"/>
    <col min="3280" max="3280" width="15" style="1" bestFit="1" customWidth="1"/>
    <col min="3281" max="3281" width="8.796875" style="1" bestFit="1" customWidth="1"/>
    <col min="3282" max="3282" width="38.796875" style="1" bestFit="1" customWidth="1"/>
    <col min="3283" max="3283" width="14.19921875" style="1" bestFit="1" customWidth="1"/>
    <col min="3284" max="3284" width="13.796875" style="1" bestFit="1" customWidth="1"/>
    <col min="3285" max="3285" width="13" style="1" bestFit="1" customWidth="1"/>
    <col min="3286" max="3286" width="7.09765625" style="1" bestFit="1" customWidth="1"/>
    <col min="3287" max="3287" width="13.796875" style="1" bestFit="1" customWidth="1"/>
    <col min="3288" max="3288" width="18.09765625" style="1" bestFit="1" customWidth="1"/>
    <col min="3289" max="3289" width="21.19921875" style="1" bestFit="1" customWidth="1"/>
    <col min="3290" max="3290" width="7.796875" style="1" bestFit="1" customWidth="1"/>
    <col min="3291" max="3291" width="9.796875" style="1" bestFit="1" customWidth="1"/>
    <col min="3292" max="3292" width="6.796875" style="1" bestFit="1" customWidth="1"/>
    <col min="3293" max="3293" width="7.796875" style="1" bestFit="1" customWidth="1"/>
    <col min="3294" max="3294" width="9.796875" style="1" bestFit="1" customWidth="1"/>
    <col min="3295" max="3295" width="10" style="1" bestFit="1" customWidth="1"/>
    <col min="3296" max="3297" width="9.796875" style="1" bestFit="1" customWidth="1"/>
    <col min="3298" max="3298" width="8" style="1" bestFit="1" customWidth="1"/>
    <col min="3299" max="3299" width="7.796875" style="1" bestFit="1" customWidth="1"/>
    <col min="3300" max="3300" width="9.796875" style="1" bestFit="1" customWidth="1"/>
    <col min="3301" max="3301" width="11.796875" style="1" bestFit="1" customWidth="1"/>
    <col min="3302" max="3302" width="10.59765625" style="1" bestFit="1" customWidth="1"/>
    <col min="3303" max="3303" width="7.796875" style="1" bestFit="1" customWidth="1"/>
    <col min="3304" max="3304" width="10.59765625" style="1" bestFit="1" customWidth="1"/>
    <col min="3305" max="3305" width="7.796875" style="1" bestFit="1" customWidth="1"/>
    <col min="3306" max="3306" width="10.59765625" style="1" bestFit="1" customWidth="1"/>
    <col min="3307" max="3307" width="7.796875" style="1" bestFit="1" customWidth="1"/>
    <col min="3308" max="3308" width="7.296875" style="1" bestFit="1" customWidth="1"/>
    <col min="3309" max="3309" width="10.3984375" style="1" bestFit="1" customWidth="1"/>
    <col min="3310" max="3310" width="7.796875" style="1" bestFit="1" customWidth="1"/>
    <col min="3311" max="3311" width="12.19921875" style="1" bestFit="1" customWidth="1"/>
    <col min="3312" max="3312" width="12.296875" style="1" bestFit="1" customWidth="1"/>
    <col min="3313" max="3314" width="9" style="1" customWidth="1"/>
    <col min="3315" max="3509" width="9" style="1"/>
    <col min="3510" max="3510" width="5.19921875" style="1" bestFit="1" customWidth="1"/>
    <col min="3511" max="3511" width="4.3984375" style="1" bestFit="1" customWidth="1"/>
    <col min="3512" max="3512" width="12" style="1" bestFit="1" customWidth="1"/>
    <col min="3513" max="3513" width="22.19921875" style="1" bestFit="1" customWidth="1"/>
    <col min="3514" max="3515" width="10.796875" style="1" bestFit="1" customWidth="1"/>
    <col min="3516" max="3516" width="13.19921875" style="1" bestFit="1" customWidth="1"/>
    <col min="3517" max="3517" width="9.3984375" style="1" bestFit="1" customWidth="1"/>
    <col min="3518" max="3518" width="6.59765625" style="1" bestFit="1" customWidth="1"/>
    <col min="3519" max="3519" width="10.19921875" style="1" bestFit="1" customWidth="1"/>
    <col min="3520" max="3520" width="6.796875" style="1" bestFit="1" customWidth="1"/>
    <col min="3521" max="3521" width="6.59765625" style="1" bestFit="1" customWidth="1"/>
    <col min="3522" max="3522" width="6.09765625" style="1" bestFit="1" customWidth="1"/>
    <col min="3523" max="3523" width="3.59765625" style="1" bestFit="1" customWidth="1"/>
    <col min="3524" max="3524" width="6.09765625" style="1" customWidth="1"/>
    <col min="3525" max="3525" width="3.3984375" style="1" bestFit="1" customWidth="1"/>
    <col min="3526" max="3526" width="3.796875" style="1" bestFit="1" customWidth="1"/>
    <col min="3527" max="3527" width="6.09765625" style="1" bestFit="1" customWidth="1"/>
    <col min="3528" max="3528" width="6.09765625" style="1" customWidth="1"/>
    <col min="3529" max="3529" width="6.09765625" style="1" bestFit="1" customWidth="1"/>
    <col min="3530" max="3530" width="3.796875" style="1" customWidth="1"/>
    <col min="3531" max="3531" width="6.59765625" style="1" bestFit="1" customWidth="1"/>
    <col min="3532" max="3532" width="4.296875" style="1" bestFit="1" customWidth="1"/>
    <col min="3533" max="3533" width="4.59765625" style="1" bestFit="1" customWidth="1"/>
    <col min="3534" max="3534" width="6.59765625" style="1" bestFit="1" customWidth="1"/>
    <col min="3535" max="3535" width="8.796875" style="1" bestFit="1" customWidth="1"/>
    <col min="3536" max="3536" width="15" style="1" bestFit="1" customWidth="1"/>
    <col min="3537" max="3537" width="8.796875" style="1" bestFit="1" customWidth="1"/>
    <col min="3538" max="3538" width="38.796875" style="1" bestFit="1" customWidth="1"/>
    <col min="3539" max="3539" width="14.19921875" style="1" bestFit="1" customWidth="1"/>
    <col min="3540" max="3540" width="13.796875" style="1" bestFit="1" customWidth="1"/>
    <col min="3541" max="3541" width="13" style="1" bestFit="1" customWidth="1"/>
    <col min="3542" max="3542" width="7.09765625" style="1" bestFit="1" customWidth="1"/>
    <col min="3543" max="3543" width="13.796875" style="1" bestFit="1" customWidth="1"/>
    <col min="3544" max="3544" width="18.09765625" style="1" bestFit="1" customWidth="1"/>
    <col min="3545" max="3545" width="21.19921875" style="1" bestFit="1" customWidth="1"/>
    <col min="3546" max="3546" width="7.796875" style="1" bestFit="1" customWidth="1"/>
    <col min="3547" max="3547" width="9.796875" style="1" bestFit="1" customWidth="1"/>
    <col min="3548" max="3548" width="6.796875" style="1" bestFit="1" customWidth="1"/>
    <col min="3549" max="3549" width="7.796875" style="1" bestFit="1" customWidth="1"/>
    <col min="3550" max="3550" width="9.796875" style="1" bestFit="1" customWidth="1"/>
    <col min="3551" max="3551" width="10" style="1" bestFit="1" customWidth="1"/>
    <col min="3552" max="3553" width="9.796875" style="1" bestFit="1" customWidth="1"/>
    <col min="3554" max="3554" width="8" style="1" bestFit="1" customWidth="1"/>
    <col min="3555" max="3555" width="7.796875" style="1" bestFit="1" customWidth="1"/>
    <col min="3556" max="3556" width="9.796875" style="1" bestFit="1" customWidth="1"/>
    <col min="3557" max="3557" width="11.796875" style="1" bestFit="1" customWidth="1"/>
    <col min="3558" max="3558" width="10.59765625" style="1" bestFit="1" customWidth="1"/>
    <col min="3559" max="3559" width="7.796875" style="1" bestFit="1" customWidth="1"/>
    <col min="3560" max="3560" width="10.59765625" style="1" bestFit="1" customWidth="1"/>
    <col min="3561" max="3561" width="7.796875" style="1" bestFit="1" customWidth="1"/>
    <col min="3562" max="3562" width="10.59765625" style="1" bestFit="1" customWidth="1"/>
    <col min="3563" max="3563" width="7.796875" style="1" bestFit="1" customWidth="1"/>
    <col min="3564" max="3564" width="7.296875" style="1" bestFit="1" customWidth="1"/>
    <col min="3565" max="3565" width="10.3984375" style="1" bestFit="1" customWidth="1"/>
    <col min="3566" max="3566" width="7.796875" style="1" bestFit="1" customWidth="1"/>
    <col min="3567" max="3567" width="12.19921875" style="1" bestFit="1" customWidth="1"/>
    <col min="3568" max="3568" width="12.296875" style="1" bestFit="1" customWidth="1"/>
    <col min="3569" max="3570" width="9" style="1" customWidth="1"/>
    <col min="3571" max="3765" width="9" style="1"/>
    <col min="3766" max="3766" width="5.19921875" style="1" bestFit="1" customWidth="1"/>
    <col min="3767" max="3767" width="4.3984375" style="1" bestFit="1" customWidth="1"/>
    <col min="3768" max="3768" width="12" style="1" bestFit="1" customWidth="1"/>
    <col min="3769" max="3769" width="22.19921875" style="1" bestFit="1" customWidth="1"/>
    <col min="3770" max="3771" width="10.796875" style="1" bestFit="1" customWidth="1"/>
    <col min="3772" max="3772" width="13.19921875" style="1" bestFit="1" customWidth="1"/>
    <col min="3773" max="3773" width="9.3984375" style="1" bestFit="1" customWidth="1"/>
    <col min="3774" max="3774" width="6.59765625" style="1" bestFit="1" customWidth="1"/>
    <col min="3775" max="3775" width="10.19921875" style="1" bestFit="1" customWidth="1"/>
    <col min="3776" max="3776" width="6.796875" style="1" bestFit="1" customWidth="1"/>
    <col min="3777" max="3777" width="6.59765625" style="1" bestFit="1" customWidth="1"/>
    <col min="3778" max="3778" width="6.09765625" style="1" bestFit="1" customWidth="1"/>
    <col min="3779" max="3779" width="3.59765625" style="1" bestFit="1" customWidth="1"/>
    <col min="3780" max="3780" width="6.09765625" style="1" customWidth="1"/>
    <col min="3781" max="3781" width="3.3984375" style="1" bestFit="1" customWidth="1"/>
    <col min="3782" max="3782" width="3.796875" style="1" bestFit="1" customWidth="1"/>
    <col min="3783" max="3783" width="6.09765625" style="1" bestFit="1" customWidth="1"/>
    <col min="3784" max="3784" width="6.09765625" style="1" customWidth="1"/>
    <col min="3785" max="3785" width="6.09765625" style="1" bestFit="1" customWidth="1"/>
    <col min="3786" max="3786" width="3.796875" style="1" customWidth="1"/>
    <col min="3787" max="3787" width="6.59765625" style="1" bestFit="1" customWidth="1"/>
    <col min="3788" max="3788" width="4.296875" style="1" bestFit="1" customWidth="1"/>
    <col min="3789" max="3789" width="4.59765625" style="1" bestFit="1" customWidth="1"/>
    <col min="3790" max="3790" width="6.59765625" style="1" bestFit="1" customWidth="1"/>
    <col min="3791" max="3791" width="8.796875" style="1" bestFit="1" customWidth="1"/>
    <col min="3792" max="3792" width="15" style="1" bestFit="1" customWidth="1"/>
    <col min="3793" max="3793" width="8.796875" style="1" bestFit="1" customWidth="1"/>
    <col min="3794" max="3794" width="38.796875" style="1" bestFit="1" customWidth="1"/>
    <col min="3795" max="3795" width="14.19921875" style="1" bestFit="1" customWidth="1"/>
    <col min="3796" max="3796" width="13.796875" style="1" bestFit="1" customWidth="1"/>
    <col min="3797" max="3797" width="13" style="1" bestFit="1" customWidth="1"/>
    <col min="3798" max="3798" width="7.09765625" style="1" bestFit="1" customWidth="1"/>
    <col min="3799" max="3799" width="13.796875" style="1" bestFit="1" customWidth="1"/>
    <col min="3800" max="3800" width="18.09765625" style="1" bestFit="1" customWidth="1"/>
    <col min="3801" max="3801" width="21.19921875" style="1" bestFit="1" customWidth="1"/>
    <col min="3802" max="3802" width="7.796875" style="1" bestFit="1" customWidth="1"/>
    <col min="3803" max="3803" width="9.796875" style="1" bestFit="1" customWidth="1"/>
    <col min="3804" max="3804" width="6.796875" style="1" bestFit="1" customWidth="1"/>
    <col min="3805" max="3805" width="7.796875" style="1" bestFit="1" customWidth="1"/>
    <col min="3806" max="3806" width="9.796875" style="1" bestFit="1" customWidth="1"/>
    <col min="3807" max="3807" width="10" style="1" bestFit="1" customWidth="1"/>
    <col min="3808" max="3809" width="9.796875" style="1" bestFit="1" customWidth="1"/>
    <col min="3810" max="3810" width="8" style="1" bestFit="1" customWidth="1"/>
    <col min="3811" max="3811" width="7.796875" style="1" bestFit="1" customWidth="1"/>
    <col min="3812" max="3812" width="9.796875" style="1" bestFit="1" customWidth="1"/>
    <col min="3813" max="3813" width="11.796875" style="1" bestFit="1" customWidth="1"/>
    <col min="3814" max="3814" width="10.59765625" style="1" bestFit="1" customWidth="1"/>
    <col min="3815" max="3815" width="7.796875" style="1" bestFit="1" customWidth="1"/>
    <col min="3816" max="3816" width="10.59765625" style="1" bestFit="1" customWidth="1"/>
    <col min="3817" max="3817" width="7.796875" style="1" bestFit="1" customWidth="1"/>
    <col min="3818" max="3818" width="10.59765625" style="1" bestFit="1" customWidth="1"/>
    <col min="3819" max="3819" width="7.796875" style="1" bestFit="1" customWidth="1"/>
    <col min="3820" max="3820" width="7.296875" style="1" bestFit="1" customWidth="1"/>
    <col min="3821" max="3821" width="10.3984375" style="1" bestFit="1" customWidth="1"/>
    <col min="3822" max="3822" width="7.796875" style="1" bestFit="1" customWidth="1"/>
    <col min="3823" max="3823" width="12.19921875" style="1" bestFit="1" customWidth="1"/>
    <col min="3824" max="3824" width="12.296875" style="1" bestFit="1" customWidth="1"/>
    <col min="3825" max="3826" width="9" style="1" customWidth="1"/>
    <col min="3827" max="4021" width="9" style="1"/>
    <col min="4022" max="4022" width="5.19921875" style="1" bestFit="1" customWidth="1"/>
    <col min="4023" max="4023" width="4.3984375" style="1" bestFit="1" customWidth="1"/>
    <col min="4024" max="4024" width="12" style="1" bestFit="1" customWidth="1"/>
    <col min="4025" max="4025" width="22.19921875" style="1" bestFit="1" customWidth="1"/>
    <col min="4026" max="4027" width="10.796875" style="1" bestFit="1" customWidth="1"/>
    <col min="4028" max="4028" width="13.19921875" style="1" bestFit="1" customWidth="1"/>
    <col min="4029" max="4029" width="9.3984375" style="1" bestFit="1" customWidth="1"/>
    <col min="4030" max="4030" width="6.59765625" style="1" bestFit="1" customWidth="1"/>
    <col min="4031" max="4031" width="10.19921875" style="1" bestFit="1" customWidth="1"/>
    <col min="4032" max="4032" width="6.796875" style="1" bestFit="1" customWidth="1"/>
    <col min="4033" max="4033" width="6.59765625" style="1" bestFit="1" customWidth="1"/>
    <col min="4034" max="4034" width="6.09765625" style="1" bestFit="1" customWidth="1"/>
    <col min="4035" max="4035" width="3.59765625" style="1" bestFit="1" customWidth="1"/>
    <col min="4036" max="4036" width="6.09765625" style="1" customWidth="1"/>
    <col min="4037" max="4037" width="3.3984375" style="1" bestFit="1" customWidth="1"/>
    <col min="4038" max="4038" width="3.796875" style="1" bestFit="1" customWidth="1"/>
    <col min="4039" max="4039" width="6.09765625" style="1" bestFit="1" customWidth="1"/>
    <col min="4040" max="4040" width="6.09765625" style="1" customWidth="1"/>
    <col min="4041" max="4041" width="6.09765625" style="1" bestFit="1" customWidth="1"/>
    <col min="4042" max="4042" width="3.796875" style="1" customWidth="1"/>
    <col min="4043" max="4043" width="6.59765625" style="1" bestFit="1" customWidth="1"/>
    <col min="4044" max="4044" width="4.296875" style="1" bestFit="1" customWidth="1"/>
    <col min="4045" max="4045" width="4.59765625" style="1" bestFit="1" customWidth="1"/>
    <col min="4046" max="4046" width="6.59765625" style="1" bestFit="1" customWidth="1"/>
    <col min="4047" max="4047" width="8.796875" style="1" bestFit="1" customWidth="1"/>
    <col min="4048" max="4048" width="15" style="1" bestFit="1" customWidth="1"/>
    <col min="4049" max="4049" width="8.796875" style="1" bestFit="1" customWidth="1"/>
    <col min="4050" max="4050" width="38.796875" style="1" bestFit="1" customWidth="1"/>
    <col min="4051" max="4051" width="14.19921875" style="1" bestFit="1" customWidth="1"/>
    <col min="4052" max="4052" width="13.796875" style="1" bestFit="1" customWidth="1"/>
    <col min="4053" max="4053" width="13" style="1" bestFit="1" customWidth="1"/>
    <col min="4054" max="4054" width="7.09765625" style="1" bestFit="1" customWidth="1"/>
    <col min="4055" max="4055" width="13.796875" style="1" bestFit="1" customWidth="1"/>
    <col min="4056" max="4056" width="18.09765625" style="1" bestFit="1" customWidth="1"/>
    <col min="4057" max="4057" width="21.19921875" style="1" bestFit="1" customWidth="1"/>
    <col min="4058" max="4058" width="7.796875" style="1" bestFit="1" customWidth="1"/>
    <col min="4059" max="4059" width="9.796875" style="1" bestFit="1" customWidth="1"/>
    <col min="4060" max="4060" width="6.796875" style="1" bestFit="1" customWidth="1"/>
    <col min="4061" max="4061" width="7.796875" style="1" bestFit="1" customWidth="1"/>
    <col min="4062" max="4062" width="9.796875" style="1" bestFit="1" customWidth="1"/>
    <col min="4063" max="4063" width="10" style="1" bestFit="1" customWidth="1"/>
    <col min="4064" max="4065" width="9.796875" style="1" bestFit="1" customWidth="1"/>
    <col min="4066" max="4066" width="8" style="1" bestFit="1" customWidth="1"/>
    <col min="4067" max="4067" width="7.796875" style="1" bestFit="1" customWidth="1"/>
    <col min="4068" max="4068" width="9.796875" style="1" bestFit="1" customWidth="1"/>
    <col min="4069" max="4069" width="11.796875" style="1" bestFit="1" customWidth="1"/>
    <col min="4070" max="4070" width="10.59765625" style="1" bestFit="1" customWidth="1"/>
    <col min="4071" max="4071" width="7.796875" style="1" bestFit="1" customWidth="1"/>
    <col min="4072" max="4072" width="10.59765625" style="1" bestFit="1" customWidth="1"/>
    <col min="4073" max="4073" width="7.796875" style="1" bestFit="1" customWidth="1"/>
    <col min="4074" max="4074" width="10.59765625" style="1" bestFit="1" customWidth="1"/>
    <col min="4075" max="4075" width="7.796875" style="1" bestFit="1" customWidth="1"/>
    <col min="4076" max="4076" width="7.296875" style="1" bestFit="1" customWidth="1"/>
    <col min="4077" max="4077" width="10.3984375" style="1" bestFit="1" customWidth="1"/>
    <col min="4078" max="4078" width="7.796875" style="1" bestFit="1" customWidth="1"/>
    <col min="4079" max="4079" width="12.19921875" style="1" bestFit="1" customWidth="1"/>
    <col min="4080" max="4080" width="12.296875" style="1" bestFit="1" customWidth="1"/>
    <col min="4081" max="4082" width="9" style="1" customWidth="1"/>
    <col min="4083" max="4277" width="9" style="1"/>
    <col min="4278" max="4278" width="5.19921875" style="1" bestFit="1" customWidth="1"/>
    <col min="4279" max="4279" width="4.3984375" style="1" bestFit="1" customWidth="1"/>
    <col min="4280" max="4280" width="12" style="1" bestFit="1" customWidth="1"/>
    <col min="4281" max="4281" width="22.19921875" style="1" bestFit="1" customWidth="1"/>
    <col min="4282" max="4283" width="10.796875" style="1" bestFit="1" customWidth="1"/>
    <col min="4284" max="4284" width="13.19921875" style="1" bestFit="1" customWidth="1"/>
    <col min="4285" max="4285" width="9.3984375" style="1" bestFit="1" customWidth="1"/>
    <col min="4286" max="4286" width="6.59765625" style="1" bestFit="1" customWidth="1"/>
    <col min="4287" max="4287" width="10.19921875" style="1" bestFit="1" customWidth="1"/>
    <col min="4288" max="4288" width="6.796875" style="1" bestFit="1" customWidth="1"/>
    <col min="4289" max="4289" width="6.59765625" style="1" bestFit="1" customWidth="1"/>
    <col min="4290" max="4290" width="6.09765625" style="1" bestFit="1" customWidth="1"/>
    <col min="4291" max="4291" width="3.59765625" style="1" bestFit="1" customWidth="1"/>
    <col min="4292" max="4292" width="6.09765625" style="1" customWidth="1"/>
    <col min="4293" max="4293" width="3.3984375" style="1" bestFit="1" customWidth="1"/>
    <col min="4294" max="4294" width="3.796875" style="1" bestFit="1" customWidth="1"/>
    <col min="4295" max="4295" width="6.09765625" style="1" bestFit="1" customWidth="1"/>
    <col min="4296" max="4296" width="6.09765625" style="1" customWidth="1"/>
    <col min="4297" max="4297" width="6.09765625" style="1" bestFit="1" customWidth="1"/>
    <col min="4298" max="4298" width="3.796875" style="1" customWidth="1"/>
    <col min="4299" max="4299" width="6.59765625" style="1" bestFit="1" customWidth="1"/>
    <col min="4300" max="4300" width="4.296875" style="1" bestFit="1" customWidth="1"/>
    <col min="4301" max="4301" width="4.59765625" style="1" bestFit="1" customWidth="1"/>
    <col min="4302" max="4302" width="6.59765625" style="1" bestFit="1" customWidth="1"/>
    <col min="4303" max="4303" width="8.796875" style="1" bestFit="1" customWidth="1"/>
    <col min="4304" max="4304" width="15" style="1" bestFit="1" customWidth="1"/>
    <col min="4305" max="4305" width="8.796875" style="1" bestFit="1" customWidth="1"/>
    <col min="4306" max="4306" width="38.796875" style="1" bestFit="1" customWidth="1"/>
    <col min="4307" max="4307" width="14.19921875" style="1" bestFit="1" customWidth="1"/>
    <col min="4308" max="4308" width="13.796875" style="1" bestFit="1" customWidth="1"/>
    <col min="4309" max="4309" width="13" style="1" bestFit="1" customWidth="1"/>
    <col min="4310" max="4310" width="7.09765625" style="1" bestFit="1" customWidth="1"/>
    <col min="4311" max="4311" width="13.796875" style="1" bestFit="1" customWidth="1"/>
    <col min="4312" max="4312" width="18.09765625" style="1" bestFit="1" customWidth="1"/>
    <col min="4313" max="4313" width="21.19921875" style="1" bestFit="1" customWidth="1"/>
    <col min="4314" max="4314" width="7.796875" style="1" bestFit="1" customWidth="1"/>
    <col min="4315" max="4315" width="9.796875" style="1" bestFit="1" customWidth="1"/>
    <col min="4316" max="4316" width="6.796875" style="1" bestFit="1" customWidth="1"/>
    <col min="4317" max="4317" width="7.796875" style="1" bestFit="1" customWidth="1"/>
    <col min="4318" max="4318" width="9.796875" style="1" bestFit="1" customWidth="1"/>
    <col min="4319" max="4319" width="10" style="1" bestFit="1" customWidth="1"/>
    <col min="4320" max="4321" width="9.796875" style="1" bestFit="1" customWidth="1"/>
    <col min="4322" max="4322" width="8" style="1" bestFit="1" customWidth="1"/>
    <col min="4323" max="4323" width="7.796875" style="1" bestFit="1" customWidth="1"/>
    <col min="4324" max="4324" width="9.796875" style="1" bestFit="1" customWidth="1"/>
    <col min="4325" max="4325" width="11.796875" style="1" bestFit="1" customWidth="1"/>
    <col min="4326" max="4326" width="10.59765625" style="1" bestFit="1" customWidth="1"/>
    <col min="4327" max="4327" width="7.796875" style="1" bestFit="1" customWidth="1"/>
    <col min="4328" max="4328" width="10.59765625" style="1" bestFit="1" customWidth="1"/>
    <col min="4329" max="4329" width="7.796875" style="1" bestFit="1" customWidth="1"/>
    <col min="4330" max="4330" width="10.59765625" style="1" bestFit="1" customWidth="1"/>
    <col min="4331" max="4331" width="7.796875" style="1" bestFit="1" customWidth="1"/>
    <col min="4332" max="4332" width="7.296875" style="1" bestFit="1" customWidth="1"/>
    <col min="4333" max="4333" width="10.3984375" style="1" bestFit="1" customWidth="1"/>
    <col min="4334" max="4334" width="7.796875" style="1" bestFit="1" customWidth="1"/>
    <col min="4335" max="4335" width="12.19921875" style="1" bestFit="1" customWidth="1"/>
    <col min="4336" max="4336" width="12.296875" style="1" bestFit="1" customWidth="1"/>
    <col min="4337" max="4338" width="9" style="1" customWidth="1"/>
    <col min="4339" max="4533" width="9" style="1"/>
    <col min="4534" max="4534" width="5.19921875" style="1" bestFit="1" customWidth="1"/>
    <col min="4535" max="4535" width="4.3984375" style="1" bestFit="1" customWidth="1"/>
    <col min="4536" max="4536" width="12" style="1" bestFit="1" customWidth="1"/>
    <col min="4537" max="4537" width="22.19921875" style="1" bestFit="1" customWidth="1"/>
    <col min="4538" max="4539" width="10.796875" style="1" bestFit="1" customWidth="1"/>
    <col min="4540" max="4540" width="13.19921875" style="1" bestFit="1" customWidth="1"/>
    <col min="4541" max="4541" width="9.3984375" style="1" bestFit="1" customWidth="1"/>
    <col min="4542" max="4542" width="6.59765625" style="1" bestFit="1" customWidth="1"/>
    <col min="4543" max="4543" width="10.19921875" style="1" bestFit="1" customWidth="1"/>
    <col min="4544" max="4544" width="6.796875" style="1" bestFit="1" customWidth="1"/>
    <col min="4545" max="4545" width="6.59765625" style="1" bestFit="1" customWidth="1"/>
    <col min="4546" max="4546" width="6.09765625" style="1" bestFit="1" customWidth="1"/>
    <col min="4547" max="4547" width="3.59765625" style="1" bestFit="1" customWidth="1"/>
    <col min="4548" max="4548" width="6.09765625" style="1" customWidth="1"/>
    <col min="4549" max="4549" width="3.3984375" style="1" bestFit="1" customWidth="1"/>
    <col min="4550" max="4550" width="3.796875" style="1" bestFit="1" customWidth="1"/>
    <col min="4551" max="4551" width="6.09765625" style="1" bestFit="1" customWidth="1"/>
    <col min="4552" max="4552" width="6.09765625" style="1" customWidth="1"/>
    <col min="4553" max="4553" width="6.09765625" style="1" bestFit="1" customWidth="1"/>
    <col min="4554" max="4554" width="3.796875" style="1" customWidth="1"/>
    <col min="4555" max="4555" width="6.59765625" style="1" bestFit="1" customWidth="1"/>
    <col min="4556" max="4556" width="4.296875" style="1" bestFit="1" customWidth="1"/>
    <col min="4557" max="4557" width="4.59765625" style="1" bestFit="1" customWidth="1"/>
    <col min="4558" max="4558" width="6.59765625" style="1" bestFit="1" customWidth="1"/>
    <col min="4559" max="4559" width="8.796875" style="1" bestFit="1" customWidth="1"/>
    <col min="4560" max="4560" width="15" style="1" bestFit="1" customWidth="1"/>
    <col min="4561" max="4561" width="8.796875" style="1" bestFit="1" customWidth="1"/>
    <col min="4562" max="4562" width="38.796875" style="1" bestFit="1" customWidth="1"/>
    <col min="4563" max="4563" width="14.19921875" style="1" bestFit="1" customWidth="1"/>
    <col min="4564" max="4564" width="13.796875" style="1" bestFit="1" customWidth="1"/>
    <col min="4565" max="4565" width="13" style="1" bestFit="1" customWidth="1"/>
    <col min="4566" max="4566" width="7.09765625" style="1" bestFit="1" customWidth="1"/>
    <col min="4567" max="4567" width="13.796875" style="1" bestFit="1" customWidth="1"/>
    <col min="4568" max="4568" width="18.09765625" style="1" bestFit="1" customWidth="1"/>
    <col min="4569" max="4569" width="21.19921875" style="1" bestFit="1" customWidth="1"/>
    <col min="4570" max="4570" width="7.796875" style="1" bestFit="1" customWidth="1"/>
    <col min="4571" max="4571" width="9.796875" style="1" bestFit="1" customWidth="1"/>
    <col min="4572" max="4572" width="6.796875" style="1" bestFit="1" customWidth="1"/>
    <col min="4573" max="4573" width="7.796875" style="1" bestFit="1" customWidth="1"/>
    <col min="4574" max="4574" width="9.796875" style="1" bestFit="1" customWidth="1"/>
    <col min="4575" max="4575" width="10" style="1" bestFit="1" customWidth="1"/>
    <col min="4576" max="4577" width="9.796875" style="1" bestFit="1" customWidth="1"/>
    <col min="4578" max="4578" width="8" style="1" bestFit="1" customWidth="1"/>
    <col min="4579" max="4579" width="7.796875" style="1" bestFit="1" customWidth="1"/>
    <col min="4580" max="4580" width="9.796875" style="1" bestFit="1" customWidth="1"/>
    <col min="4581" max="4581" width="11.796875" style="1" bestFit="1" customWidth="1"/>
    <col min="4582" max="4582" width="10.59765625" style="1" bestFit="1" customWidth="1"/>
    <col min="4583" max="4583" width="7.796875" style="1" bestFit="1" customWidth="1"/>
    <col min="4584" max="4584" width="10.59765625" style="1" bestFit="1" customWidth="1"/>
    <col min="4585" max="4585" width="7.796875" style="1" bestFit="1" customWidth="1"/>
    <col min="4586" max="4586" width="10.59765625" style="1" bestFit="1" customWidth="1"/>
    <col min="4587" max="4587" width="7.796875" style="1" bestFit="1" customWidth="1"/>
    <col min="4588" max="4588" width="7.296875" style="1" bestFit="1" customWidth="1"/>
    <col min="4589" max="4589" width="10.3984375" style="1" bestFit="1" customWidth="1"/>
    <col min="4590" max="4590" width="7.796875" style="1" bestFit="1" customWidth="1"/>
    <col min="4591" max="4591" width="12.19921875" style="1" bestFit="1" customWidth="1"/>
    <col min="4592" max="4592" width="12.296875" style="1" bestFit="1" customWidth="1"/>
    <col min="4593" max="4594" width="9" style="1" customWidth="1"/>
    <col min="4595" max="4789" width="9" style="1"/>
    <col min="4790" max="4790" width="5.19921875" style="1" bestFit="1" customWidth="1"/>
    <col min="4791" max="4791" width="4.3984375" style="1" bestFit="1" customWidth="1"/>
    <col min="4792" max="4792" width="12" style="1" bestFit="1" customWidth="1"/>
    <col min="4793" max="4793" width="22.19921875" style="1" bestFit="1" customWidth="1"/>
    <col min="4794" max="4795" width="10.796875" style="1" bestFit="1" customWidth="1"/>
    <col min="4796" max="4796" width="13.19921875" style="1" bestFit="1" customWidth="1"/>
    <col min="4797" max="4797" width="9.3984375" style="1" bestFit="1" customWidth="1"/>
    <col min="4798" max="4798" width="6.59765625" style="1" bestFit="1" customWidth="1"/>
    <col min="4799" max="4799" width="10.19921875" style="1" bestFit="1" customWidth="1"/>
    <col min="4800" max="4800" width="6.796875" style="1" bestFit="1" customWidth="1"/>
    <col min="4801" max="4801" width="6.59765625" style="1" bestFit="1" customWidth="1"/>
    <col min="4802" max="4802" width="6.09765625" style="1" bestFit="1" customWidth="1"/>
    <col min="4803" max="4803" width="3.59765625" style="1" bestFit="1" customWidth="1"/>
    <col min="4804" max="4804" width="6.09765625" style="1" customWidth="1"/>
    <col min="4805" max="4805" width="3.3984375" style="1" bestFit="1" customWidth="1"/>
    <col min="4806" max="4806" width="3.796875" style="1" bestFit="1" customWidth="1"/>
    <col min="4807" max="4807" width="6.09765625" style="1" bestFit="1" customWidth="1"/>
    <col min="4808" max="4808" width="6.09765625" style="1" customWidth="1"/>
    <col min="4809" max="4809" width="6.09765625" style="1" bestFit="1" customWidth="1"/>
    <col min="4810" max="4810" width="3.796875" style="1" customWidth="1"/>
    <col min="4811" max="4811" width="6.59765625" style="1" bestFit="1" customWidth="1"/>
    <col min="4812" max="4812" width="4.296875" style="1" bestFit="1" customWidth="1"/>
    <col min="4813" max="4813" width="4.59765625" style="1" bestFit="1" customWidth="1"/>
    <col min="4814" max="4814" width="6.59765625" style="1" bestFit="1" customWidth="1"/>
    <col min="4815" max="4815" width="8.796875" style="1" bestFit="1" customWidth="1"/>
    <col min="4816" max="4816" width="15" style="1" bestFit="1" customWidth="1"/>
    <col min="4817" max="4817" width="8.796875" style="1" bestFit="1" customWidth="1"/>
    <col min="4818" max="4818" width="38.796875" style="1" bestFit="1" customWidth="1"/>
    <col min="4819" max="4819" width="14.19921875" style="1" bestFit="1" customWidth="1"/>
    <col min="4820" max="4820" width="13.796875" style="1" bestFit="1" customWidth="1"/>
    <col min="4821" max="4821" width="13" style="1" bestFit="1" customWidth="1"/>
    <col min="4822" max="4822" width="7.09765625" style="1" bestFit="1" customWidth="1"/>
    <col min="4823" max="4823" width="13.796875" style="1" bestFit="1" customWidth="1"/>
    <col min="4824" max="4824" width="18.09765625" style="1" bestFit="1" customWidth="1"/>
    <col min="4825" max="4825" width="21.19921875" style="1" bestFit="1" customWidth="1"/>
    <col min="4826" max="4826" width="7.796875" style="1" bestFit="1" customWidth="1"/>
    <col min="4827" max="4827" width="9.796875" style="1" bestFit="1" customWidth="1"/>
    <col min="4828" max="4828" width="6.796875" style="1" bestFit="1" customWidth="1"/>
    <col min="4829" max="4829" width="7.796875" style="1" bestFit="1" customWidth="1"/>
    <col min="4830" max="4830" width="9.796875" style="1" bestFit="1" customWidth="1"/>
    <col min="4831" max="4831" width="10" style="1" bestFit="1" customWidth="1"/>
    <col min="4832" max="4833" width="9.796875" style="1" bestFit="1" customWidth="1"/>
    <col min="4834" max="4834" width="8" style="1" bestFit="1" customWidth="1"/>
    <col min="4835" max="4835" width="7.796875" style="1" bestFit="1" customWidth="1"/>
    <col min="4836" max="4836" width="9.796875" style="1" bestFit="1" customWidth="1"/>
    <col min="4837" max="4837" width="11.796875" style="1" bestFit="1" customWidth="1"/>
    <col min="4838" max="4838" width="10.59765625" style="1" bestFit="1" customWidth="1"/>
    <col min="4839" max="4839" width="7.796875" style="1" bestFit="1" customWidth="1"/>
    <col min="4840" max="4840" width="10.59765625" style="1" bestFit="1" customWidth="1"/>
    <col min="4841" max="4841" width="7.796875" style="1" bestFit="1" customWidth="1"/>
    <col min="4842" max="4842" width="10.59765625" style="1" bestFit="1" customWidth="1"/>
    <col min="4843" max="4843" width="7.796875" style="1" bestFit="1" customWidth="1"/>
    <col min="4844" max="4844" width="7.296875" style="1" bestFit="1" customWidth="1"/>
    <col min="4845" max="4845" width="10.3984375" style="1" bestFit="1" customWidth="1"/>
    <col min="4846" max="4846" width="7.796875" style="1" bestFit="1" customWidth="1"/>
    <col min="4847" max="4847" width="12.19921875" style="1" bestFit="1" customWidth="1"/>
    <col min="4848" max="4848" width="12.296875" style="1" bestFit="1" customWidth="1"/>
    <col min="4849" max="4850" width="9" style="1" customWidth="1"/>
    <col min="4851" max="5045" width="9" style="1"/>
    <col min="5046" max="5046" width="5.19921875" style="1" bestFit="1" customWidth="1"/>
    <col min="5047" max="5047" width="4.3984375" style="1" bestFit="1" customWidth="1"/>
    <col min="5048" max="5048" width="12" style="1" bestFit="1" customWidth="1"/>
    <col min="5049" max="5049" width="22.19921875" style="1" bestFit="1" customWidth="1"/>
    <col min="5050" max="5051" width="10.796875" style="1" bestFit="1" customWidth="1"/>
    <col min="5052" max="5052" width="13.19921875" style="1" bestFit="1" customWidth="1"/>
    <col min="5053" max="5053" width="9.3984375" style="1" bestFit="1" customWidth="1"/>
    <col min="5054" max="5054" width="6.59765625" style="1" bestFit="1" customWidth="1"/>
    <col min="5055" max="5055" width="10.19921875" style="1" bestFit="1" customWidth="1"/>
    <col min="5056" max="5056" width="6.796875" style="1" bestFit="1" customWidth="1"/>
    <col min="5057" max="5057" width="6.59765625" style="1" bestFit="1" customWidth="1"/>
    <col min="5058" max="5058" width="6.09765625" style="1" bestFit="1" customWidth="1"/>
    <col min="5059" max="5059" width="3.59765625" style="1" bestFit="1" customWidth="1"/>
    <col min="5060" max="5060" width="6.09765625" style="1" customWidth="1"/>
    <col min="5061" max="5061" width="3.3984375" style="1" bestFit="1" customWidth="1"/>
    <col min="5062" max="5062" width="3.796875" style="1" bestFit="1" customWidth="1"/>
    <col min="5063" max="5063" width="6.09765625" style="1" bestFit="1" customWidth="1"/>
    <col min="5064" max="5064" width="6.09765625" style="1" customWidth="1"/>
    <col min="5065" max="5065" width="6.09765625" style="1" bestFit="1" customWidth="1"/>
    <col min="5066" max="5066" width="3.796875" style="1" customWidth="1"/>
    <col min="5067" max="5067" width="6.59765625" style="1" bestFit="1" customWidth="1"/>
    <col min="5068" max="5068" width="4.296875" style="1" bestFit="1" customWidth="1"/>
    <col min="5069" max="5069" width="4.59765625" style="1" bestFit="1" customWidth="1"/>
    <col min="5070" max="5070" width="6.59765625" style="1" bestFit="1" customWidth="1"/>
    <col min="5071" max="5071" width="8.796875" style="1" bestFit="1" customWidth="1"/>
    <col min="5072" max="5072" width="15" style="1" bestFit="1" customWidth="1"/>
    <col min="5073" max="5073" width="8.796875" style="1" bestFit="1" customWidth="1"/>
    <col min="5074" max="5074" width="38.796875" style="1" bestFit="1" customWidth="1"/>
    <col min="5075" max="5075" width="14.19921875" style="1" bestFit="1" customWidth="1"/>
    <col min="5076" max="5076" width="13.796875" style="1" bestFit="1" customWidth="1"/>
    <col min="5077" max="5077" width="13" style="1" bestFit="1" customWidth="1"/>
    <col min="5078" max="5078" width="7.09765625" style="1" bestFit="1" customWidth="1"/>
    <col min="5079" max="5079" width="13.796875" style="1" bestFit="1" customWidth="1"/>
    <col min="5080" max="5080" width="18.09765625" style="1" bestFit="1" customWidth="1"/>
    <col min="5081" max="5081" width="21.19921875" style="1" bestFit="1" customWidth="1"/>
    <col min="5082" max="5082" width="7.796875" style="1" bestFit="1" customWidth="1"/>
    <col min="5083" max="5083" width="9.796875" style="1" bestFit="1" customWidth="1"/>
    <col min="5084" max="5084" width="6.796875" style="1" bestFit="1" customWidth="1"/>
    <col min="5085" max="5085" width="7.796875" style="1" bestFit="1" customWidth="1"/>
    <col min="5086" max="5086" width="9.796875" style="1" bestFit="1" customWidth="1"/>
    <col min="5087" max="5087" width="10" style="1" bestFit="1" customWidth="1"/>
    <col min="5088" max="5089" width="9.796875" style="1" bestFit="1" customWidth="1"/>
    <col min="5090" max="5090" width="8" style="1" bestFit="1" customWidth="1"/>
    <col min="5091" max="5091" width="7.796875" style="1" bestFit="1" customWidth="1"/>
    <col min="5092" max="5092" width="9.796875" style="1" bestFit="1" customWidth="1"/>
    <col min="5093" max="5093" width="11.796875" style="1" bestFit="1" customWidth="1"/>
    <col min="5094" max="5094" width="10.59765625" style="1" bestFit="1" customWidth="1"/>
    <col min="5095" max="5095" width="7.796875" style="1" bestFit="1" customWidth="1"/>
    <col min="5096" max="5096" width="10.59765625" style="1" bestFit="1" customWidth="1"/>
    <col min="5097" max="5097" width="7.796875" style="1" bestFit="1" customWidth="1"/>
    <col min="5098" max="5098" width="10.59765625" style="1" bestFit="1" customWidth="1"/>
    <col min="5099" max="5099" width="7.796875" style="1" bestFit="1" customWidth="1"/>
    <col min="5100" max="5100" width="7.296875" style="1" bestFit="1" customWidth="1"/>
    <col min="5101" max="5101" width="10.3984375" style="1" bestFit="1" customWidth="1"/>
    <col min="5102" max="5102" width="7.796875" style="1" bestFit="1" customWidth="1"/>
    <col min="5103" max="5103" width="12.19921875" style="1" bestFit="1" customWidth="1"/>
    <col min="5104" max="5104" width="12.296875" style="1" bestFit="1" customWidth="1"/>
    <col min="5105" max="5106" width="9" style="1" customWidth="1"/>
    <col min="5107" max="5301" width="9" style="1"/>
    <col min="5302" max="5302" width="5.19921875" style="1" bestFit="1" customWidth="1"/>
    <col min="5303" max="5303" width="4.3984375" style="1" bestFit="1" customWidth="1"/>
    <col min="5304" max="5304" width="12" style="1" bestFit="1" customWidth="1"/>
    <col min="5305" max="5305" width="22.19921875" style="1" bestFit="1" customWidth="1"/>
    <col min="5306" max="5307" width="10.796875" style="1" bestFit="1" customWidth="1"/>
    <col min="5308" max="5308" width="13.19921875" style="1" bestFit="1" customWidth="1"/>
    <col min="5309" max="5309" width="9.3984375" style="1" bestFit="1" customWidth="1"/>
    <col min="5310" max="5310" width="6.59765625" style="1" bestFit="1" customWidth="1"/>
    <col min="5311" max="5311" width="10.19921875" style="1" bestFit="1" customWidth="1"/>
    <col min="5312" max="5312" width="6.796875" style="1" bestFit="1" customWidth="1"/>
    <col min="5313" max="5313" width="6.59765625" style="1" bestFit="1" customWidth="1"/>
    <col min="5314" max="5314" width="6.09765625" style="1" bestFit="1" customWidth="1"/>
    <col min="5315" max="5315" width="3.59765625" style="1" bestFit="1" customWidth="1"/>
    <col min="5316" max="5316" width="6.09765625" style="1" customWidth="1"/>
    <col min="5317" max="5317" width="3.3984375" style="1" bestFit="1" customWidth="1"/>
    <col min="5318" max="5318" width="3.796875" style="1" bestFit="1" customWidth="1"/>
    <col min="5319" max="5319" width="6.09765625" style="1" bestFit="1" customWidth="1"/>
    <col min="5320" max="5320" width="6.09765625" style="1" customWidth="1"/>
    <col min="5321" max="5321" width="6.09765625" style="1" bestFit="1" customWidth="1"/>
    <col min="5322" max="5322" width="3.796875" style="1" customWidth="1"/>
    <col min="5323" max="5323" width="6.59765625" style="1" bestFit="1" customWidth="1"/>
    <col min="5324" max="5324" width="4.296875" style="1" bestFit="1" customWidth="1"/>
    <col min="5325" max="5325" width="4.59765625" style="1" bestFit="1" customWidth="1"/>
    <col min="5326" max="5326" width="6.59765625" style="1" bestFit="1" customWidth="1"/>
    <col min="5327" max="5327" width="8.796875" style="1" bestFit="1" customWidth="1"/>
    <col min="5328" max="5328" width="15" style="1" bestFit="1" customWidth="1"/>
    <col min="5329" max="5329" width="8.796875" style="1" bestFit="1" customWidth="1"/>
    <col min="5330" max="5330" width="38.796875" style="1" bestFit="1" customWidth="1"/>
    <col min="5331" max="5331" width="14.19921875" style="1" bestFit="1" customWidth="1"/>
    <col min="5332" max="5332" width="13.796875" style="1" bestFit="1" customWidth="1"/>
    <col min="5333" max="5333" width="13" style="1" bestFit="1" customWidth="1"/>
    <col min="5334" max="5334" width="7.09765625" style="1" bestFit="1" customWidth="1"/>
    <col min="5335" max="5335" width="13.796875" style="1" bestFit="1" customWidth="1"/>
    <col min="5336" max="5336" width="18.09765625" style="1" bestFit="1" customWidth="1"/>
    <col min="5337" max="5337" width="21.19921875" style="1" bestFit="1" customWidth="1"/>
    <col min="5338" max="5338" width="7.796875" style="1" bestFit="1" customWidth="1"/>
    <col min="5339" max="5339" width="9.796875" style="1" bestFit="1" customWidth="1"/>
    <col min="5340" max="5340" width="6.796875" style="1" bestFit="1" customWidth="1"/>
    <col min="5341" max="5341" width="7.796875" style="1" bestFit="1" customWidth="1"/>
    <col min="5342" max="5342" width="9.796875" style="1" bestFit="1" customWidth="1"/>
    <col min="5343" max="5343" width="10" style="1" bestFit="1" customWidth="1"/>
    <col min="5344" max="5345" width="9.796875" style="1" bestFit="1" customWidth="1"/>
    <col min="5346" max="5346" width="8" style="1" bestFit="1" customWidth="1"/>
    <col min="5347" max="5347" width="7.796875" style="1" bestFit="1" customWidth="1"/>
    <col min="5348" max="5348" width="9.796875" style="1" bestFit="1" customWidth="1"/>
    <col min="5349" max="5349" width="11.796875" style="1" bestFit="1" customWidth="1"/>
    <col min="5350" max="5350" width="10.59765625" style="1" bestFit="1" customWidth="1"/>
    <col min="5351" max="5351" width="7.796875" style="1" bestFit="1" customWidth="1"/>
    <col min="5352" max="5352" width="10.59765625" style="1" bestFit="1" customWidth="1"/>
    <col min="5353" max="5353" width="7.796875" style="1" bestFit="1" customWidth="1"/>
    <col min="5354" max="5354" width="10.59765625" style="1" bestFit="1" customWidth="1"/>
    <col min="5355" max="5355" width="7.796875" style="1" bestFit="1" customWidth="1"/>
    <col min="5356" max="5356" width="7.296875" style="1" bestFit="1" customWidth="1"/>
    <col min="5357" max="5357" width="10.3984375" style="1" bestFit="1" customWidth="1"/>
    <col min="5358" max="5358" width="7.796875" style="1" bestFit="1" customWidth="1"/>
    <col min="5359" max="5359" width="12.19921875" style="1" bestFit="1" customWidth="1"/>
    <col min="5360" max="5360" width="12.296875" style="1" bestFit="1" customWidth="1"/>
    <col min="5361" max="5362" width="9" style="1" customWidth="1"/>
    <col min="5363" max="5557" width="9" style="1"/>
    <col min="5558" max="5558" width="5.19921875" style="1" bestFit="1" customWidth="1"/>
    <col min="5559" max="5559" width="4.3984375" style="1" bestFit="1" customWidth="1"/>
    <col min="5560" max="5560" width="12" style="1" bestFit="1" customWidth="1"/>
    <col min="5561" max="5561" width="22.19921875" style="1" bestFit="1" customWidth="1"/>
    <col min="5562" max="5563" width="10.796875" style="1" bestFit="1" customWidth="1"/>
    <col min="5564" max="5564" width="13.19921875" style="1" bestFit="1" customWidth="1"/>
    <col min="5565" max="5565" width="9.3984375" style="1" bestFit="1" customWidth="1"/>
    <col min="5566" max="5566" width="6.59765625" style="1" bestFit="1" customWidth="1"/>
    <col min="5567" max="5567" width="10.19921875" style="1" bestFit="1" customWidth="1"/>
    <col min="5568" max="5568" width="6.796875" style="1" bestFit="1" customWidth="1"/>
    <col min="5569" max="5569" width="6.59765625" style="1" bestFit="1" customWidth="1"/>
    <col min="5570" max="5570" width="6.09765625" style="1" bestFit="1" customWidth="1"/>
    <col min="5571" max="5571" width="3.59765625" style="1" bestFit="1" customWidth="1"/>
    <col min="5572" max="5572" width="6.09765625" style="1" customWidth="1"/>
    <col min="5573" max="5573" width="3.3984375" style="1" bestFit="1" customWidth="1"/>
    <col min="5574" max="5574" width="3.796875" style="1" bestFit="1" customWidth="1"/>
    <col min="5575" max="5575" width="6.09765625" style="1" bestFit="1" customWidth="1"/>
    <col min="5576" max="5576" width="6.09765625" style="1" customWidth="1"/>
    <col min="5577" max="5577" width="6.09765625" style="1" bestFit="1" customWidth="1"/>
    <col min="5578" max="5578" width="3.796875" style="1" customWidth="1"/>
    <col min="5579" max="5579" width="6.59765625" style="1" bestFit="1" customWidth="1"/>
    <col min="5580" max="5580" width="4.296875" style="1" bestFit="1" customWidth="1"/>
    <col min="5581" max="5581" width="4.59765625" style="1" bestFit="1" customWidth="1"/>
    <col min="5582" max="5582" width="6.59765625" style="1" bestFit="1" customWidth="1"/>
    <col min="5583" max="5583" width="8.796875" style="1" bestFit="1" customWidth="1"/>
    <col min="5584" max="5584" width="15" style="1" bestFit="1" customWidth="1"/>
    <col min="5585" max="5585" width="8.796875" style="1" bestFit="1" customWidth="1"/>
    <col min="5586" max="5586" width="38.796875" style="1" bestFit="1" customWidth="1"/>
    <col min="5587" max="5587" width="14.19921875" style="1" bestFit="1" customWidth="1"/>
    <col min="5588" max="5588" width="13.796875" style="1" bestFit="1" customWidth="1"/>
    <col min="5589" max="5589" width="13" style="1" bestFit="1" customWidth="1"/>
    <col min="5590" max="5590" width="7.09765625" style="1" bestFit="1" customWidth="1"/>
    <col min="5591" max="5591" width="13.796875" style="1" bestFit="1" customWidth="1"/>
    <col min="5592" max="5592" width="18.09765625" style="1" bestFit="1" customWidth="1"/>
    <col min="5593" max="5593" width="21.19921875" style="1" bestFit="1" customWidth="1"/>
    <col min="5594" max="5594" width="7.796875" style="1" bestFit="1" customWidth="1"/>
    <col min="5595" max="5595" width="9.796875" style="1" bestFit="1" customWidth="1"/>
    <col min="5596" max="5596" width="6.796875" style="1" bestFit="1" customWidth="1"/>
    <col min="5597" max="5597" width="7.796875" style="1" bestFit="1" customWidth="1"/>
    <col min="5598" max="5598" width="9.796875" style="1" bestFit="1" customWidth="1"/>
    <col min="5599" max="5599" width="10" style="1" bestFit="1" customWidth="1"/>
    <col min="5600" max="5601" width="9.796875" style="1" bestFit="1" customWidth="1"/>
    <col min="5602" max="5602" width="8" style="1" bestFit="1" customWidth="1"/>
    <col min="5603" max="5603" width="7.796875" style="1" bestFit="1" customWidth="1"/>
    <col min="5604" max="5604" width="9.796875" style="1" bestFit="1" customWidth="1"/>
    <col min="5605" max="5605" width="11.796875" style="1" bestFit="1" customWidth="1"/>
    <col min="5606" max="5606" width="10.59765625" style="1" bestFit="1" customWidth="1"/>
    <col min="5607" max="5607" width="7.796875" style="1" bestFit="1" customWidth="1"/>
    <col min="5608" max="5608" width="10.59765625" style="1" bestFit="1" customWidth="1"/>
    <col min="5609" max="5609" width="7.796875" style="1" bestFit="1" customWidth="1"/>
    <col min="5610" max="5610" width="10.59765625" style="1" bestFit="1" customWidth="1"/>
    <col min="5611" max="5611" width="7.796875" style="1" bestFit="1" customWidth="1"/>
    <col min="5612" max="5612" width="7.296875" style="1" bestFit="1" customWidth="1"/>
    <col min="5613" max="5613" width="10.3984375" style="1" bestFit="1" customWidth="1"/>
    <col min="5614" max="5614" width="7.796875" style="1" bestFit="1" customWidth="1"/>
    <col min="5615" max="5615" width="12.19921875" style="1" bestFit="1" customWidth="1"/>
    <col min="5616" max="5616" width="12.296875" style="1" bestFit="1" customWidth="1"/>
    <col min="5617" max="5618" width="9" style="1" customWidth="1"/>
    <col min="5619" max="5813" width="9" style="1"/>
    <col min="5814" max="5814" width="5.19921875" style="1" bestFit="1" customWidth="1"/>
    <col min="5815" max="5815" width="4.3984375" style="1" bestFit="1" customWidth="1"/>
    <col min="5816" max="5816" width="12" style="1" bestFit="1" customWidth="1"/>
    <col min="5817" max="5817" width="22.19921875" style="1" bestFit="1" customWidth="1"/>
    <col min="5818" max="5819" width="10.796875" style="1" bestFit="1" customWidth="1"/>
    <col min="5820" max="5820" width="13.19921875" style="1" bestFit="1" customWidth="1"/>
    <col min="5821" max="5821" width="9.3984375" style="1" bestFit="1" customWidth="1"/>
    <col min="5822" max="5822" width="6.59765625" style="1" bestFit="1" customWidth="1"/>
    <col min="5823" max="5823" width="10.19921875" style="1" bestFit="1" customWidth="1"/>
    <col min="5824" max="5824" width="6.796875" style="1" bestFit="1" customWidth="1"/>
    <col min="5825" max="5825" width="6.59765625" style="1" bestFit="1" customWidth="1"/>
    <col min="5826" max="5826" width="6.09765625" style="1" bestFit="1" customWidth="1"/>
    <col min="5827" max="5827" width="3.59765625" style="1" bestFit="1" customWidth="1"/>
    <col min="5828" max="5828" width="6.09765625" style="1" customWidth="1"/>
    <col min="5829" max="5829" width="3.3984375" style="1" bestFit="1" customWidth="1"/>
    <col min="5830" max="5830" width="3.796875" style="1" bestFit="1" customWidth="1"/>
    <col min="5831" max="5831" width="6.09765625" style="1" bestFit="1" customWidth="1"/>
    <col min="5832" max="5832" width="6.09765625" style="1" customWidth="1"/>
    <col min="5833" max="5833" width="6.09765625" style="1" bestFit="1" customWidth="1"/>
    <col min="5834" max="5834" width="3.796875" style="1" customWidth="1"/>
    <col min="5835" max="5835" width="6.59765625" style="1" bestFit="1" customWidth="1"/>
    <col min="5836" max="5836" width="4.296875" style="1" bestFit="1" customWidth="1"/>
    <col min="5837" max="5837" width="4.59765625" style="1" bestFit="1" customWidth="1"/>
    <col min="5838" max="5838" width="6.59765625" style="1" bestFit="1" customWidth="1"/>
    <col min="5839" max="5839" width="8.796875" style="1" bestFit="1" customWidth="1"/>
    <col min="5840" max="5840" width="15" style="1" bestFit="1" customWidth="1"/>
    <col min="5841" max="5841" width="8.796875" style="1" bestFit="1" customWidth="1"/>
    <col min="5842" max="5842" width="38.796875" style="1" bestFit="1" customWidth="1"/>
    <col min="5843" max="5843" width="14.19921875" style="1" bestFit="1" customWidth="1"/>
    <col min="5844" max="5844" width="13.796875" style="1" bestFit="1" customWidth="1"/>
    <col min="5845" max="5845" width="13" style="1" bestFit="1" customWidth="1"/>
    <col min="5846" max="5846" width="7.09765625" style="1" bestFit="1" customWidth="1"/>
    <col min="5847" max="5847" width="13.796875" style="1" bestFit="1" customWidth="1"/>
    <col min="5848" max="5848" width="18.09765625" style="1" bestFit="1" customWidth="1"/>
    <col min="5849" max="5849" width="21.19921875" style="1" bestFit="1" customWidth="1"/>
    <col min="5850" max="5850" width="7.796875" style="1" bestFit="1" customWidth="1"/>
    <col min="5851" max="5851" width="9.796875" style="1" bestFit="1" customWidth="1"/>
    <col min="5852" max="5852" width="6.796875" style="1" bestFit="1" customWidth="1"/>
    <col min="5853" max="5853" width="7.796875" style="1" bestFit="1" customWidth="1"/>
    <col min="5854" max="5854" width="9.796875" style="1" bestFit="1" customWidth="1"/>
    <col min="5855" max="5855" width="10" style="1" bestFit="1" customWidth="1"/>
    <col min="5856" max="5857" width="9.796875" style="1" bestFit="1" customWidth="1"/>
    <col min="5858" max="5858" width="8" style="1" bestFit="1" customWidth="1"/>
    <col min="5859" max="5859" width="7.796875" style="1" bestFit="1" customWidth="1"/>
    <col min="5860" max="5860" width="9.796875" style="1" bestFit="1" customWidth="1"/>
    <col min="5861" max="5861" width="11.796875" style="1" bestFit="1" customWidth="1"/>
    <col min="5862" max="5862" width="10.59765625" style="1" bestFit="1" customWidth="1"/>
    <col min="5863" max="5863" width="7.796875" style="1" bestFit="1" customWidth="1"/>
    <col min="5864" max="5864" width="10.59765625" style="1" bestFit="1" customWidth="1"/>
    <col min="5865" max="5865" width="7.796875" style="1" bestFit="1" customWidth="1"/>
    <col min="5866" max="5866" width="10.59765625" style="1" bestFit="1" customWidth="1"/>
    <col min="5867" max="5867" width="7.796875" style="1" bestFit="1" customWidth="1"/>
    <col min="5868" max="5868" width="7.296875" style="1" bestFit="1" customWidth="1"/>
    <col min="5869" max="5869" width="10.3984375" style="1" bestFit="1" customWidth="1"/>
    <col min="5870" max="5870" width="7.796875" style="1" bestFit="1" customWidth="1"/>
    <col min="5871" max="5871" width="12.19921875" style="1" bestFit="1" customWidth="1"/>
    <col min="5872" max="5872" width="12.296875" style="1" bestFit="1" customWidth="1"/>
    <col min="5873" max="5874" width="9" style="1" customWidth="1"/>
    <col min="5875" max="6069" width="9" style="1"/>
    <col min="6070" max="6070" width="5.19921875" style="1" bestFit="1" customWidth="1"/>
    <col min="6071" max="6071" width="4.3984375" style="1" bestFit="1" customWidth="1"/>
    <col min="6072" max="6072" width="12" style="1" bestFit="1" customWidth="1"/>
    <col min="6073" max="6073" width="22.19921875" style="1" bestFit="1" customWidth="1"/>
    <col min="6074" max="6075" width="10.796875" style="1" bestFit="1" customWidth="1"/>
    <col min="6076" max="6076" width="13.19921875" style="1" bestFit="1" customWidth="1"/>
    <col min="6077" max="6077" width="9.3984375" style="1" bestFit="1" customWidth="1"/>
    <col min="6078" max="6078" width="6.59765625" style="1" bestFit="1" customWidth="1"/>
    <col min="6079" max="6079" width="10.19921875" style="1" bestFit="1" customWidth="1"/>
    <col min="6080" max="6080" width="6.796875" style="1" bestFit="1" customWidth="1"/>
    <col min="6081" max="6081" width="6.59765625" style="1" bestFit="1" customWidth="1"/>
    <col min="6082" max="6082" width="6.09765625" style="1" bestFit="1" customWidth="1"/>
    <col min="6083" max="6083" width="3.59765625" style="1" bestFit="1" customWidth="1"/>
    <col min="6084" max="6084" width="6.09765625" style="1" customWidth="1"/>
    <col min="6085" max="6085" width="3.3984375" style="1" bestFit="1" customWidth="1"/>
    <col min="6086" max="6086" width="3.796875" style="1" bestFit="1" customWidth="1"/>
    <col min="6087" max="6087" width="6.09765625" style="1" bestFit="1" customWidth="1"/>
    <col min="6088" max="6088" width="6.09765625" style="1" customWidth="1"/>
    <col min="6089" max="6089" width="6.09765625" style="1" bestFit="1" customWidth="1"/>
    <col min="6090" max="6090" width="3.796875" style="1" customWidth="1"/>
    <col min="6091" max="6091" width="6.59765625" style="1" bestFit="1" customWidth="1"/>
    <col min="6092" max="6092" width="4.296875" style="1" bestFit="1" customWidth="1"/>
    <col min="6093" max="6093" width="4.59765625" style="1" bestFit="1" customWidth="1"/>
    <col min="6094" max="6094" width="6.59765625" style="1" bestFit="1" customWidth="1"/>
    <col min="6095" max="6095" width="8.796875" style="1" bestFit="1" customWidth="1"/>
    <col min="6096" max="6096" width="15" style="1" bestFit="1" customWidth="1"/>
    <col min="6097" max="6097" width="8.796875" style="1" bestFit="1" customWidth="1"/>
    <col min="6098" max="6098" width="38.796875" style="1" bestFit="1" customWidth="1"/>
    <col min="6099" max="6099" width="14.19921875" style="1" bestFit="1" customWidth="1"/>
    <col min="6100" max="6100" width="13.796875" style="1" bestFit="1" customWidth="1"/>
    <col min="6101" max="6101" width="13" style="1" bestFit="1" customWidth="1"/>
    <col min="6102" max="6102" width="7.09765625" style="1" bestFit="1" customWidth="1"/>
    <col min="6103" max="6103" width="13.796875" style="1" bestFit="1" customWidth="1"/>
    <col min="6104" max="6104" width="18.09765625" style="1" bestFit="1" customWidth="1"/>
    <col min="6105" max="6105" width="21.19921875" style="1" bestFit="1" customWidth="1"/>
    <col min="6106" max="6106" width="7.796875" style="1" bestFit="1" customWidth="1"/>
    <col min="6107" max="6107" width="9.796875" style="1" bestFit="1" customWidth="1"/>
    <col min="6108" max="6108" width="6.796875" style="1" bestFit="1" customWidth="1"/>
    <col min="6109" max="6109" width="7.796875" style="1" bestFit="1" customWidth="1"/>
    <col min="6110" max="6110" width="9.796875" style="1" bestFit="1" customWidth="1"/>
    <col min="6111" max="6111" width="10" style="1" bestFit="1" customWidth="1"/>
    <col min="6112" max="6113" width="9.796875" style="1" bestFit="1" customWidth="1"/>
    <col min="6114" max="6114" width="8" style="1" bestFit="1" customWidth="1"/>
    <col min="6115" max="6115" width="7.796875" style="1" bestFit="1" customWidth="1"/>
    <col min="6116" max="6116" width="9.796875" style="1" bestFit="1" customWidth="1"/>
    <col min="6117" max="6117" width="11.796875" style="1" bestFit="1" customWidth="1"/>
    <col min="6118" max="6118" width="10.59765625" style="1" bestFit="1" customWidth="1"/>
    <col min="6119" max="6119" width="7.796875" style="1" bestFit="1" customWidth="1"/>
    <col min="6120" max="6120" width="10.59765625" style="1" bestFit="1" customWidth="1"/>
    <col min="6121" max="6121" width="7.796875" style="1" bestFit="1" customWidth="1"/>
    <col min="6122" max="6122" width="10.59765625" style="1" bestFit="1" customWidth="1"/>
    <col min="6123" max="6123" width="7.796875" style="1" bestFit="1" customWidth="1"/>
    <col min="6124" max="6124" width="7.296875" style="1" bestFit="1" customWidth="1"/>
    <col min="6125" max="6125" width="10.3984375" style="1" bestFit="1" customWidth="1"/>
    <col min="6126" max="6126" width="7.796875" style="1" bestFit="1" customWidth="1"/>
    <col min="6127" max="6127" width="12.19921875" style="1" bestFit="1" customWidth="1"/>
    <col min="6128" max="6128" width="12.296875" style="1" bestFit="1" customWidth="1"/>
    <col min="6129" max="6130" width="9" style="1" customWidth="1"/>
    <col min="6131" max="6325" width="9" style="1"/>
    <col min="6326" max="6326" width="5.19921875" style="1" bestFit="1" customWidth="1"/>
    <col min="6327" max="6327" width="4.3984375" style="1" bestFit="1" customWidth="1"/>
    <col min="6328" max="6328" width="12" style="1" bestFit="1" customWidth="1"/>
    <col min="6329" max="6329" width="22.19921875" style="1" bestFit="1" customWidth="1"/>
    <col min="6330" max="6331" width="10.796875" style="1" bestFit="1" customWidth="1"/>
    <col min="6332" max="6332" width="13.19921875" style="1" bestFit="1" customWidth="1"/>
    <col min="6333" max="6333" width="9.3984375" style="1" bestFit="1" customWidth="1"/>
    <col min="6334" max="6334" width="6.59765625" style="1" bestFit="1" customWidth="1"/>
    <col min="6335" max="6335" width="10.19921875" style="1" bestFit="1" customWidth="1"/>
    <col min="6336" max="6336" width="6.796875" style="1" bestFit="1" customWidth="1"/>
    <col min="6337" max="6337" width="6.59765625" style="1" bestFit="1" customWidth="1"/>
    <col min="6338" max="6338" width="6.09765625" style="1" bestFit="1" customWidth="1"/>
    <col min="6339" max="6339" width="3.59765625" style="1" bestFit="1" customWidth="1"/>
    <col min="6340" max="6340" width="6.09765625" style="1" customWidth="1"/>
    <col min="6341" max="6341" width="3.3984375" style="1" bestFit="1" customWidth="1"/>
    <col min="6342" max="6342" width="3.796875" style="1" bestFit="1" customWidth="1"/>
    <col min="6343" max="6343" width="6.09765625" style="1" bestFit="1" customWidth="1"/>
    <col min="6344" max="6344" width="6.09765625" style="1" customWidth="1"/>
    <col min="6345" max="6345" width="6.09765625" style="1" bestFit="1" customWidth="1"/>
    <col min="6346" max="6346" width="3.796875" style="1" customWidth="1"/>
    <col min="6347" max="6347" width="6.59765625" style="1" bestFit="1" customWidth="1"/>
    <col min="6348" max="6348" width="4.296875" style="1" bestFit="1" customWidth="1"/>
    <col min="6349" max="6349" width="4.59765625" style="1" bestFit="1" customWidth="1"/>
    <col min="6350" max="6350" width="6.59765625" style="1" bestFit="1" customWidth="1"/>
    <col min="6351" max="6351" width="8.796875" style="1" bestFit="1" customWidth="1"/>
    <col min="6352" max="6352" width="15" style="1" bestFit="1" customWidth="1"/>
    <col min="6353" max="6353" width="8.796875" style="1" bestFit="1" customWidth="1"/>
    <col min="6354" max="6354" width="38.796875" style="1" bestFit="1" customWidth="1"/>
    <col min="6355" max="6355" width="14.19921875" style="1" bestFit="1" customWidth="1"/>
    <col min="6356" max="6356" width="13.796875" style="1" bestFit="1" customWidth="1"/>
    <col min="6357" max="6357" width="13" style="1" bestFit="1" customWidth="1"/>
    <col min="6358" max="6358" width="7.09765625" style="1" bestFit="1" customWidth="1"/>
    <col min="6359" max="6359" width="13.796875" style="1" bestFit="1" customWidth="1"/>
    <col min="6360" max="6360" width="18.09765625" style="1" bestFit="1" customWidth="1"/>
    <col min="6361" max="6361" width="21.19921875" style="1" bestFit="1" customWidth="1"/>
    <col min="6362" max="6362" width="7.796875" style="1" bestFit="1" customWidth="1"/>
    <col min="6363" max="6363" width="9.796875" style="1" bestFit="1" customWidth="1"/>
    <col min="6364" max="6364" width="6.796875" style="1" bestFit="1" customWidth="1"/>
    <col min="6365" max="6365" width="7.796875" style="1" bestFit="1" customWidth="1"/>
    <col min="6366" max="6366" width="9.796875" style="1" bestFit="1" customWidth="1"/>
    <col min="6367" max="6367" width="10" style="1" bestFit="1" customWidth="1"/>
    <col min="6368" max="6369" width="9.796875" style="1" bestFit="1" customWidth="1"/>
    <col min="6370" max="6370" width="8" style="1" bestFit="1" customWidth="1"/>
    <col min="6371" max="6371" width="7.796875" style="1" bestFit="1" customWidth="1"/>
    <col min="6372" max="6372" width="9.796875" style="1" bestFit="1" customWidth="1"/>
    <col min="6373" max="6373" width="11.796875" style="1" bestFit="1" customWidth="1"/>
    <col min="6374" max="6374" width="10.59765625" style="1" bestFit="1" customWidth="1"/>
    <col min="6375" max="6375" width="7.796875" style="1" bestFit="1" customWidth="1"/>
    <col min="6376" max="6376" width="10.59765625" style="1" bestFit="1" customWidth="1"/>
    <col min="6377" max="6377" width="7.796875" style="1" bestFit="1" customWidth="1"/>
    <col min="6378" max="6378" width="10.59765625" style="1" bestFit="1" customWidth="1"/>
    <col min="6379" max="6379" width="7.796875" style="1" bestFit="1" customWidth="1"/>
    <col min="6380" max="6380" width="7.296875" style="1" bestFit="1" customWidth="1"/>
    <col min="6381" max="6381" width="10.3984375" style="1" bestFit="1" customWidth="1"/>
    <col min="6382" max="6382" width="7.796875" style="1" bestFit="1" customWidth="1"/>
    <col min="6383" max="6383" width="12.19921875" style="1" bestFit="1" customWidth="1"/>
    <col min="6384" max="6384" width="12.296875" style="1" bestFit="1" customWidth="1"/>
    <col min="6385" max="6386" width="9" style="1" customWidth="1"/>
    <col min="6387" max="6581" width="9" style="1"/>
    <col min="6582" max="6582" width="5.19921875" style="1" bestFit="1" customWidth="1"/>
    <col min="6583" max="6583" width="4.3984375" style="1" bestFit="1" customWidth="1"/>
    <col min="6584" max="6584" width="12" style="1" bestFit="1" customWidth="1"/>
    <col min="6585" max="6585" width="22.19921875" style="1" bestFit="1" customWidth="1"/>
    <col min="6586" max="6587" width="10.796875" style="1" bestFit="1" customWidth="1"/>
    <col min="6588" max="6588" width="13.19921875" style="1" bestFit="1" customWidth="1"/>
    <col min="6589" max="6589" width="9.3984375" style="1" bestFit="1" customWidth="1"/>
    <col min="6590" max="6590" width="6.59765625" style="1" bestFit="1" customWidth="1"/>
    <col min="6591" max="6591" width="10.19921875" style="1" bestFit="1" customWidth="1"/>
    <col min="6592" max="6592" width="6.796875" style="1" bestFit="1" customWidth="1"/>
    <col min="6593" max="6593" width="6.59765625" style="1" bestFit="1" customWidth="1"/>
    <col min="6594" max="6594" width="6.09765625" style="1" bestFit="1" customWidth="1"/>
    <col min="6595" max="6595" width="3.59765625" style="1" bestFit="1" customWidth="1"/>
    <col min="6596" max="6596" width="6.09765625" style="1" customWidth="1"/>
    <col min="6597" max="6597" width="3.3984375" style="1" bestFit="1" customWidth="1"/>
    <col min="6598" max="6598" width="3.796875" style="1" bestFit="1" customWidth="1"/>
    <col min="6599" max="6599" width="6.09765625" style="1" bestFit="1" customWidth="1"/>
    <col min="6600" max="6600" width="6.09765625" style="1" customWidth="1"/>
    <col min="6601" max="6601" width="6.09765625" style="1" bestFit="1" customWidth="1"/>
    <col min="6602" max="6602" width="3.796875" style="1" customWidth="1"/>
    <col min="6603" max="6603" width="6.59765625" style="1" bestFit="1" customWidth="1"/>
    <col min="6604" max="6604" width="4.296875" style="1" bestFit="1" customWidth="1"/>
    <col min="6605" max="6605" width="4.59765625" style="1" bestFit="1" customWidth="1"/>
    <col min="6606" max="6606" width="6.59765625" style="1" bestFit="1" customWidth="1"/>
    <col min="6607" max="6607" width="8.796875" style="1" bestFit="1" customWidth="1"/>
    <col min="6608" max="6608" width="15" style="1" bestFit="1" customWidth="1"/>
    <col min="6609" max="6609" width="8.796875" style="1" bestFit="1" customWidth="1"/>
    <col min="6610" max="6610" width="38.796875" style="1" bestFit="1" customWidth="1"/>
    <col min="6611" max="6611" width="14.19921875" style="1" bestFit="1" customWidth="1"/>
    <col min="6612" max="6612" width="13.796875" style="1" bestFit="1" customWidth="1"/>
    <col min="6613" max="6613" width="13" style="1" bestFit="1" customWidth="1"/>
    <col min="6614" max="6614" width="7.09765625" style="1" bestFit="1" customWidth="1"/>
    <col min="6615" max="6615" width="13.796875" style="1" bestFit="1" customWidth="1"/>
    <col min="6616" max="6616" width="18.09765625" style="1" bestFit="1" customWidth="1"/>
    <col min="6617" max="6617" width="21.19921875" style="1" bestFit="1" customWidth="1"/>
    <col min="6618" max="6618" width="7.796875" style="1" bestFit="1" customWidth="1"/>
    <col min="6619" max="6619" width="9.796875" style="1" bestFit="1" customWidth="1"/>
    <col min="6620" max="6620" width="6.796875" style="1" bestFit="1" customWidth="1"/>
    <col min="6621" max="6621" width="7.796875" style="1" bestFit="1" customWidth="1"/>
    <col min="6622" max="6622" width="9.796875" style="1" bestFit="1" customWidth="1"/>
    <col min="6623" max="6623" width="10" style="1" bestFit="1" customWidth="1"/>
    <col min="6624" max="6625" width="9.796875" style="1" bestFit="1" customWidth="1"/>
    <col min="6626" max="6626" width="8" style="1" bestFit="1" customWidth="1"/>
    <col min="6627" max="6627" width="7.796875" style="1" bestFit="1" customWidth="1"/>
    <col min="6628" max="6628" width="9.796875" style="1" bestFit="1" customWidth="1"/>
    <col min="6629" max="6629" width="11.796875" style="1" bestFit="1" customWidth="1"/>
    <col min="6630" max="6630" width="10.59765625" style="1" bestFit="1" customWidth="1"/>
    <col min="6631" max="6631" width="7.796875" style="1" bestFit="1" customWidth="1"/>
    <col min="6632" max="6632" width="10.59765625" style="1" bestFit="1" customWidth="1"/>
    <col min="6633" max="6633" width="7.796875" style="1" bestFit="1" customWidth="1"/>
    <col min="6634" max="6634" width="10.59765625" style="1" bestFit="1" customWidth="1"/>
    <col min="6635" max="6635" width="7.796875" style="1" bestFit="1" customWidth="1"/>
    <col min="6636" max="6636" width="7.296875" style="1" bestFit="1" customWidth="1"/>
    <col min="6637" max="6637" width="10.3984375" style="1" bestFit="1" customWidth="1"/>
    <col min="6638" max="6638" width="7.796875" style="1" bestFit="1" customWidth="1"/>
    <col min="6639" max="6639" width="12.19921875" style="1" bestFit="1" customWidth="1"/>
    <col min="6640" max="6640" width="12.296875" style="1" bestFit="1" customWidth="1"/>
    <col min="6641" max="6642" width="9" style="1" customWidth="1"/>
    <col min="6643" max="6837" width="9" style="1"/>
    <col min="6838" max="6838" width="5.19921875" style="1" bestFit="1" customWidth="1"/>
    <col min="6839" max="6839" width="4.3984375" style="1" bestFit="1" customWidth="1"/>
    <col min="6840" max="6840" width="12" style="1" bestFit="1" customWidth="1"/>
    <col min="6841" max="6841" width="22.19921875" style="1" bestFit="1" customWidth="1"/>
    <col min="6842" max="6843" width="10.796875" style="1" bestFit="1" customWidth="1"/>
    <col min="6844" max="6844" width="13.19921875" style="1" bestFit="1" customWidth="1"/>
    <col min="6845" max="6845" width="9.3984375" style="1" bestFit="1" customWidth="1"/>
    <col min="6846" max="6846" width="6.59765625" style="1" bestFit="1" customWidth="1"/>
    <col min="6847" max="6847" width="10.19921875" style="1" bestFit="1" customWidth="1"/>
    <col min="6848" max="6848" width="6.796875" style="1" bestFit="1" customWidth="1"/>
    <col min="6849" max="6849" width="6.59765625" style="1" bestFit="1" customWidth="1"/>
    <col min="6850" max="6850" width="6.09765625" style="1" bestFit="1" customWidth="1"/>
    <col min="6851" max="6851" width="3.59765625" style="1" bestFit="1" customWidth="1"/>
    <col min="6852" max="6852" width="6.09765625" style="1" customWidth="1"/>
    <col min="6853" max="6853" width="3.3984375" style="1" bestFit="1" customWidth="1"/>
    <col min="6854" max="6854" width="3.796875" style="1" bestFit="1" customWidth="1"/>
    <col min="6855" max="6855" width="6.09765625" style="1" bestFit="1" customWidth="1"/>
    <col min="6856" max="6856" width="6.09765625" style="1" customWidth="1"/>
    <col min="6857" max="6857" width="6.09765625" style="1" bestFit="1" customWidth="1"/>
    <col min="6858" max="6858" width="3.796875" style="1" customWidth="1"/>
    <col min="6859" max="6859" width="6.59765625" style="1" bestFit="1" customWidth="1"/>
    <col min="6860" max="6860" width="4.296875" style="1" bestFit="1" customWidth="1"/>
    <col min="6861" max="6861" width="4.59765625" style="1" bestFit="1" customWidth="1"/>
    <col min="6862" max="6862" width="6.59765625" style="1" bestFit="1" customWidth="1"/>
    <col min="6863" max="6863" width="8.796875" style="1" bestFit="1" customWidth="1"/>
    <col min="6864" max="6864" width="15" style="1" bestFit="1" customWidth="1"/>
    <col min="6865" max="6865" width="8.796875" style="1" bestFit="1" customWidth="1"/>
    <col min="6866" max="6866" width="38.796875" style="1" bestFit="1" customWidth="1"/>
    <col min="6867" max="6867" width="14.19921875" style="1" bestFit="1" customWidth="1"/>
    <col min="6868" max="6868" width="13.796875" style="1" bestFit="1" customWidth="1"/>
    <col min="6869" max="6869" width="13" style="1" bestFit="1" customWidth="1"/>
    <col min="6870" max="6870" width="7.09765625" style="1" bestFit="1" customWidth="1"/>
    <col min="6871" max="6871" width="13.796875" style="1" bestFit="1" customWidth="1"/>
    <col min="6872" max="6872" width="18.09765625" style="1" bestFit="1" customWidth="1"/>
    <col min="6873" max="6873" width="21.19921875" style="1" bestFit="1" customWidth="1"/>
    <col min="6874" max="6874" width="7.796875" style="1" bestFit="1" customWidth="1"/>
    <col min="6875" max="6875" width="9.796875" style="1" bestFit="1" customWidth="1"/>
    <col min="6876" max="6876" width="6.796875" style="1" bestFit="1" customWidth="1"/>
    <col min="6877" max="6877" width="7.796875" style="1" bestFit="1" customWidth="1"/>
    <col min="6878" max="6878" width="9.796875" style="1" bestFit="1" customWidth="1"/>
    <col min="6879" max="6879" width="10" style="1" bestFit="1" customWidth="1"/>
    <col min="6880" max="6881" width="9.796875" style="1" bestFit="1" customWidth="1"/>
    <col min="6882" max="6882" width="8" style="1" bestFit="1" customWidth="1"/>
    <col min="6883" max="6883" width="7.796875" style="1" bestFit="1" customWidth="1"/>
    <col min="6884" max="6884" width="9.796875" style="1" bestFit="1" customWidth="1"/>
    <col min="6885" max="6885" width="11.796875" style="1" bestFit="1" customWidth="1"/>
    <col min="6886" max="6886" width="10.59765625" style="1" bestFit="1" customWidth="1"/>
    <col min="6887" max="6887" width="7.796875" style="1" bestFit="1" customWidth="1"/>
    <col min="6888" max="6888" width="10.59765625" style="1" bestFit="1" customWidth="1"/>
    <col min="6889" max="6889" width="7.796875" style="1" bestFit="1" customWidth="1"/>
    <col min="6890" max="6890" width="10.59765625" style="1" bestFit="1" customWidth="1"/>
    <col min="6891" max="6891" width="7.796875" style="1" bestFit="1" customWidth="1"/>
    <col min="6892" max="6892" width="7.296875" style="1" bestFit="1" customWidth="1"/>
    <col min="6893" max="6893" width="10.3984375" style="1" bestFit="1" customWidth="1"/>
    <col min="6894" max="6894" width="7.796875" style="1" bestFit="1" customWidth="1"/>
    <col min="6895" max="6895" width="12.19921875" style="1" bestFit="1" customWidth="1"/>
    <col min="6896" max="6896" width="12.296875" style="1" bestFit="1" customWidth="1"/>
    <col min="6897" max="6898" width="9" style="1" customWidth="1"/>
    <col min="6899" max="7093" width="9" style="1"/>
    <col min="7094" max="7094" width="5.19921875" style="1" bestFit="1" customWidth="1"/>
    <col min="7095" max="7095" width="4.3984375" style="1" bestFit="1" customWidth="1"/>
    <col min="7096" max="7096" width="12" style="1" bestFit="1" customWidth="1"/>
    <col min="7097" max="7097" width="22.19921875" style="1" bestFit="1" customWidth="1"/>
    <col min="7098" max="7099" width="10.796875" style="1" bestFit="1" customWidth="1"/>
    <col min="7100" max="7100" width="13.19921875" style="1" bestFit="1" customWidth="1"/>
    <col min="7101" max="7101" width="9.3984375" style="1" bestFit="1" customWidth="1"/>
    <col min="7102" max="7102" width="6.59765625" style="1" bestFit="1" customWidth="1"/>
    <col min="7103" max="7103" width="10.19921875" style="1" bestFit="1" customWidth="1"/>
    <col min="7104" max="7104" width="6.796875" style="1" bestFit="1" customWidth="1"/>
    <col min="7105" max="7105" width="6.59765625" style="1" bestFit="1" customWidth="1"/>
    <col min="7106" max="7106" width="6.09765625" style="1" bestFit="1" customWidth="1"/>
    <col min="7107" max="7107" width="3.59765625" style="1" bestFit="1" customWidth="1"/>
    <col min="7108" max="7108" width="6.09765625" style="1" customWidth="1"/>
    <col min="7109" max="7109" width="3.3984375" style="1" bestFit="1" customWidth="1"/>
    <col min="7110" max="7110" width="3.796875" style="1" bestFit="1" customWidth="1"/>
    <col min="7111" max="7111" width="6.09765625" style="1" bestFit="1" customWidth="1"/>
    <col min="7112" max="7112" width="6.09765625" style="1" customWidth="1"/>
    <col min="7113" max="7113" width="6.09765625" style="1" bestFit="1" customWidth="1"/>
    <col min="7114" max="7114" width="3.796875" style="1" customWidth="1"/>
    <col min="7115" max="7115" width="6.59765625" style="1" bestFit="1" customWidth="1"/>
    <col min="7116" max="7116" width="4.296875" style="1" bestFit="1" customWidth="1"/>
    <col min="7117" max="7117" width="4.59765625" style="1" bestFit="1" customWidth="1"/>
    <col min="7118" max="7118" width="6.59765625" style="1" bestFit="1" customWidth="1"/>
    <col min="7119" max="7119" width="8.796875" style="1" bestFit="1" customWidth="1"/>
    <col min="7120" max="7120" width="15" style="1" bestFit="1" customWidth="1"/>
    <col min="7121" max="7121" width="8.796875" style="1" bestFit="1" customWidth="1"/>
    <col min="7122" max="7122" width="38.796875" style="1" bestFit="1" customWidth="1"/>
    <col min="7123" max="7123" width="14.19921875" style="1" bestFit="1" customWidth="1"/>
    <col min="7124" max="7124" width="13.796875" style="1" bestFit="1" customWidth="1"/>
    <col min="7125" max="7125" width="13" style="1" bestFit="1" customWidth="1"/>
    <col min="7126" max="7126" width="7.09765625" style="1" bestFit="1" customWidth="1"/>
    <col min="7127" max="7127" width="13.796875" style="1" bestFit="1" customWidth="1"/>
    <col min="7128" max="7128" width="18.09765625" style="1" bestFit="1" customWidth="1"/>
    <col min="7129" max="7129" width="21.19921875" style="1" bestFit="1" customWidth="1"/>
    <col min="7130" max="7130" width="7.796875" style="1" bestFit="1" customWidth="1"/>
    <col min="7131" max="7131" width="9.796875" style="1" bestFit="1" customWidth="1"/>
    <col min="7132" max="7132" width="6.796875" style="1" bestFit="1" customWidth="1"/>
    <col min="7133" max="7133" width="7.796875" style="1" bestFit="1" customWidth="1"/>
    <col min="7134" max="7134" width="9.796875" style="1" bestFit="1" customWidth="1"/>
    <col min="7135" max="7135" width="10" style="1" bestFit="1" customWidth="1"/>
    <col min="7136" max="7137" width="9.796875" style="1" bestFit="1" customWidth="1"/>
    <col min="7138" max="7138" width="8" style="1" bestFit="1" customWidth="1"/>
    <col min="7139" max="7139" width="7.796875" style="1" bestFit="1" customWidth="1"/>
    <col min="7140" max="7140" width="9.796875" style="1" bestFit="1" customWidth="1"/>
    <col min="7141" max="7141" width="11.796875" style="1" bestFit="1" customWidth="1"/>
    <col min="7142" max="7142" width="10.59765625" style="1" bestFit="1" customWidth="1"/>
    <col min="7143" max="7143" width="7.796875" style="1" bestFit="1" customWidth="1"/>
    <col min="7144" max="7144" width="10.59765625" style="1" bestFit="1" customWidth="1"/>
    <col min="7145" max="7145" width="7.796875" style="1" bestFit="1" customWidth="1"/>
    <col min="7146" max="7146" width="10.59765625" style="1" bestFit="1" customWidth="1"/>
    <col min="7147" max="7147" width="7.796875" style="1" bestFit="1" customWidth="1"/>
    <col min="7148" max="7148" width="7.296875" style="1" bestFit="1" customWidth="1"/>
    <col min="7149" max="7149" width="10.3984375" style="1" bestFit="1" customWidth="1"/>
    <col min="7150" max="7150" width="7.796875" style="1" bestFit="1" customWidth="1"/>
    <col min="7151" max="7151" width="12.19921875" style="1" bestFit="1" customWidth="1"/>
    <col min="7152" max="7152" width="12.296875" style="1" bestFit="1" customWidth="1"/>
    <col min="7153" max="7154" width="9" style="1" customWidth="1"/>
    <col min="7155" max="7349" width="9" style="1"/>
    <col min="7350" max="7350" width="5.19921875" style="1" bestFit="1" customWidth="1"/>
    <col min="7351" max="7351" width="4.3984375" style="1" bestFit="1" customWidth="1"/>
    <col min="7352" max="7352" width="12" style="1" bestFit="1" customWidth="1"/>
    <col min="7353" max="7353" width="22.19921875" style="1" bestFit="1" customWidth="1"/>
    <col min="7354" max="7355" width="10.796875" style="1" bestFit="1" customWidth="1"/>
    <col min="7356" max="7356" width="13.19921875" style="1" bestFit="1" customWidth="1"/>
    <col min="7357" max="7357" width="9.3984375" style="1" bestFit="1" customWidth="1"/>
    <col min="7358" max="7358" width="6.59765625" style="1" bestFit="1" customWidth="1"/>
    <col min="7359" max="7359" width="10.19921875" style="1" bestFit="1" customWidth="1"/>
    <col min="7360" max="7360" width="6.796875" style="1" bestFit="1" customWidth="1"/>
    <col min="7361" max="7361" width="6.59765625" style="1" bestFit="1" customWidth="1"/>
    <col min="7362" max="7362" width="6.09765625" style="1" bestFit="1" customWidth="1"/>
    <col min="7363" max="7363" width="3.59765625" style="1" bestFit="1" customWidth="1"/>
    <col min="7364" max="7364" width="6.09765625" style="1" customWidth="1"/>
    <col min="7365" max="7365" width="3.3984375" style="1" bestFit="1" customWidth="1"/>
    <col min="7366" max="7366" width="3.796875" style="1" bestFit="1" customWidth="1"/>
    <col min="7367" max="7367" width="6.09765625" style="1" bestFit="1" customWidth="1"/>
    <col min="7368" max="7368" width="6.09765625" style="1" customWidth="1"/>
    <col min="7369" max="7369" width="6.09765625" style="1" bestFit="1" customWidth="1"/>
    <col min="7370" max="7370" width="3.796875" style="1" customWidth="1"/>
    <col min="7371" max="7371" width="6.59765625" style="1" bestFit="1" customWidth="1"/>
    <col min="7372" max="7372" width="4.296875" style="1" bestFit="1" customWidth="1"/>
    <col min="7373" max="7373" width="4.59765625" style="1" bestFit="1" customWidth="1"/>
    <col min="7374" max="7374" width="6.59765625" style="1" bestFit="1" customWidth="1"/>
    <col min="7375" max="7375" width="8.796875" style="1" bestFit="1" customWidth="1"/>
    <col min="7376" max="7376" width="15" style="1" bestFit="1" customWidth="1"/>
    <col min="7377" max="7377" width="8.796875" style="1" bestFit="1" customWidth="1"/>
    <col min="7378" max="7378" width="38.796875" style="1" bestFit="1" customWidth="1"/>
    <col min="7379" max="7379" width="14.19921875" style="1" bestFit="1" customWidth="1"/>
    <col min="7380" max="7380" width="13.796875" style="1" bestFit="1" customWidth="1"/>
    <col min="7381" max="7381" width="13" style="1" bestFit="1" customWidth="1"/>
    <col min="7382" max="7382" width="7.09765625" style="1" bestFit="1" customWidth="1"/>
    <col min="7383" max="7383" width="13.796875" style="1" bestFit="1" customWidth="1"/>
    <col min="7384" max="7384" width="18.09765625" style="1" bestFit="1" customWidth="1"/>
    <col min="7385" max="7385" width="21.19921875" style="1" bestFit="1" customWidth="1"/>
    <col min="7386" max="7386" width="7.796875" style="1" bestFit="1" customWidth="1"/>
    <col min="7387" max="7387" width="9.796875" style="1" bestFit="1" customWidth="1"/>
    <col min="7388" max="7388" width="6.796875" style="1" bestFit="1" customWidth="1"/>
    <col min="7389" max="7389" width="7.796875" style="1" bestFit="1" customWidth="1"/>
    <col min="7390" max="7390" width="9.796875" style="1" bestFit="1" customWidth="1"/>
    <col min="7391" max="7391" width="10" style="1" bestFit="1" customWidth="1"/>
    <col min="7392" max="7393" width="9.796875" style="1" bestFit="1" customWidth="1"/>
    <col min="7394" max="7394" width="8" style="1" bestFit="1" customWidth="1"/>
    <col min="7395" max="7395" width="7.796875" style="1" bestFit="1" customWidth="1"/>
    <col min="7396" max="7396" width="9.796875" style="1" bestFit="1" customWidth="1"/>
    <col min="7397" max="7397" width="11.796875" style="1" bestFit="1" customWidth="1"/>
    <col min="7398" max="7398" width="10.59765625" style="1" bestFit="1" customWidth="1"/>
    <col min="7399" max="7399" width="7.796875" style="1" bestFit="1" customWidth="1"/>
    <col min="7400" max="7400" width="10.59765625" style="1" bestFit="1" customWidth="1"/>
    <col min="7401" max="7401" width="7.796875" style="1" bestFit="1" customWidth="1"/>
    <col min="7402" max="7402" width="10.59765625" style="1" bestFit="1" customWidth="1"/>
    <col min="7403" max="7403" width="7.796875" style="1" bestFit="1" customWidth="1"/>
    <col min="7404" max="7404" width="7.296875" style="1" bestFit="1" customWidth="1"/>
    <col min="7405" max="7405" width="10.3984375" style="1" bestFit="1" customWidth="1"/>
    <col min="7406" max="7406" width="7.796875" style="1" bestFit="1" customWidth="1"/>
    <col min="7407" max="7407" width="12.19921875" style="1" bestFit="1" customWidth="1"/>
    <col min="7408" max="7408" width="12.296875" style="1" bestFit="1" customWidth="1"/>
    <col min="7409" max="7410" width="9" style="1" customWidth="1"/>
    <col min="7411" max="7605" width="9" style="1"/>
    <col min="7606" max="7606" width="5.19921875" style="1" bestFit="1" customWidth="1"/>
    <col min="7607" max="7607" width="4.3984375" style="1" bestFit="1" customWidth="1"/>
    <col min="7608" max="7608" width="12" style="1" bestFit="1" customWidth="1"/>
    <col min="7609" max="7609" width="22.19921875" style="1" bestFit="1" customWidth="1"/>
    <col min="7610" max="7611" width="10.796875" style="1" bestFit="1" customWidth="1"/>
    <col min="7612" max="7612" width="13.19921875" style="1" bestFit="1" customWidth="1"/>
    <col min="7613" max="7613" width="9.3984375" style="1" bestFit="1" customWidth="1"/>
    <col min="7614" max="7614" width="6.59765625" style="1" bestFit="1" customWidth="1"/>
    <col min="7615" max="7615" width="10.19921875" style="1" bestFit="1" customWidth="1"/>
    <col min="7616" max="7616" width="6.796875" style="1" bestFit="1" customWidth="1"/>
    <col min="7617" max="7617" width="6.59765625" style="1" bestFit="1" customWidth="1"/>
    <col min="7618" max="7618" width="6.09765625" style="1" bestFit="1" customWidth="1"/>
    <col min="7619" max="7619" width="3.59765625" style="1" bestFit="1" customWidth="1"/>
    <col min="7620" max="7620" width="6.09765625" style="1" customWidth="1"/>
    <col min="7621" max="7621" width="3.3984375" style="1" bestFit="1" customWidth="1"/>
    <col min="7622" max="7622" width="3.796875" style="1" bestFit="1" customWidth="1"/>
    <col min="7623" max="7623" width="6.09765625" style="1" bestFit="1" customWidth="1"/>
    <col min="7624" max="7624" width="6.09765625" style="1" customWidth="1"/>
    <col min="7625" max="7625" width="6.09765625" style="1" bestFit="1" customWidth="1"/>
    <col min="7626" max="7626" width="3.796875" style="1" customWidth="1"/>
    <col min="7627" max="7627" width="6.59765625" style="1" bestFit="1" customWidth="1"/>
    <col min="7628" max="7628" width="4.296875" style="1" bestFit="1" customWidth="1"/>
    <col min="7629" max="7629" width="4.59765625" style="1" bestFit="1" customWidth="1"/>
    <col min="7630" max="7630" width="6.59765625" style="1" bestFit="1" customWidth="1"/>
    <col min="7631" max="7631" width="8.796875" style="1" bestFit="1" customWidth="1"/>
    <col min="7632" max="7632" width="15" style="1" bestFit="1" customWidth="1"/>
    <col min="7633" max="7633" width="8.796875" style="1" bestFit="1" customWidth="1"/>
    <col min="7634" max="7634" width="38.796875" style="1" bestFit="1" customWidth="1"/>
    <col min="7635" max="7635" width="14.19921875" style="1" bestFit="1" customWidth="1"/>
    <col min="7636" max="7636" width="13.796875" style="1" bestFit="1" customWidth="1"/>
    <col min="7637" max="7637" width="13" style="1" bestFit="1" customWidth="1"/>
    <col min="7638" max="7638" width="7.09765625" style="1" bestFit="1" customWidth="1"/>
    <col min="7639" max="7639" width="13.796875" style="1" bestFit="1" customWidth="1"/>
    <col min="7640" max="7640" width="18.09765625" style="1" bestFit="1" customWidth="1"/>
    <col min="7641" max="7641" width="21.19921875" style="1" bestFit="1" customWidth="1"/>
    <col min="7642" max="7642" width="7.796875" style="1" bestFit="1" customWidth="1"/>
    <col min="7643" max="7643" width="9.796875" style="1" bestFit="1" customWidth="1"/>
    <col min="7644" max="7644" width="6.796875" style="1" bestFit="1" customWidth="1"/>
    <col min="7645" max="7645" width="7.796875" style="1" bestFit="1" customWidth="1"/>
    <col min="7646" max="7646" width="9.796875" style="1" bestFit="1" customWidth="1"/>
    <col min="7647" max="7647" width="10" style="1" bestFit="1" customWidth="1"/>
    <col min="7648" max="7649" width="9.796875" style="1" bestFit="1" customWidth="1"/>
    <col min="7650" max="7650" width="8" style="1" bestFit="1" customWidth="1"/>
    <col min="7651" max="7651" width="7.796875" style="1" bestFit="1" customWidth="1"/>
    <col min="7652" max="7652" width="9.796875" style="1" bestFit="1" customWidth="1"/>
    <col min="7653" max="7653" width="11.796875" style="1" bestFit="1" customWidth="1"/>
    <col min="7654" max="7654" width="10.59765625" style="1" bestFit="1" customWidth="1"/>
    <col min="7655" max="7655" width="7.796875" style="1" bestFit="1" customWidth="1"/>
    <col min="7656" max="7656" width="10.59765625" style="1" bestFit="1" customWidth="1"/>
    <col min="7657" max="7657" width="7.796875" style="1" bestFit="1" customWidth="1"/>
    <col min="7658" max="7658" width="10.59765625" style="1" bestFit="1" customWidth="1"/>
    <col min="7659" max="7659" width="7.796875" style="1" bestFit="1" customWidth="1"/>
    <col min="7660" max="7660" width="7.296875" style="1" bestFit="1" customWidth="1"/>
    <col min="7661" max="7661" width="10.3984375" style="1" bestFit="1" customWidth="1"/>
    <col min="7662" max="7662" width="7.796875" style="1" bestFit="1" customWidth="1"/>
    <col min="7663" max="7663" width="12.19921875" style="1" bestFit="1" customWidth="1"/>
    <col min="7664" max="7664" width="12.296875" style="1" bestFit="1" customWidth="1"/>
    <col min="7665" max="7666" width="9" style="1" customWidth="1"/>
    <col min="7667" max="7861" width="9" style="1"/>
    <col min="7862" max="7862" width="5.19921875" style="1" bestFit="1" customWidth="1"/>
    <col min="7863" max="7863" width="4.3984375" style="1" bestFit="1" customWidth="1"/>
    <col min="7864" max="7864" width="12" style="1" bestFit="1" customWidth="1"/>
    <col min="7865" max="7865" width="22.19921875" style="1" bestFit="1" customWidth="1"/>
    <col min="7866" max="7867" width="10.796875" style="1" bestFit="1" customWidth="1"/>
    <col min="7868" max="7868" width="13.19921875" style="1" bestFit="1" customWidth="1"/>
    <col min="7869" max="7869" width="9.3984375" style="1" bestFit="1" customWidth="1"/>
    <col min="7870" max="7870" width="6.59765625" style="1" bestFit="1" customWidth="1"/>
    <col min="7871" max="7871" width="10.19921875" style="1" bestFit="1" customWidth="1"/>
    <col min="7872" max="7872" width="6.796875" style="1" bestFit="1" customWidth="1"/>
    <col min="7873" max="7873" width="6.59765625" style="1" bestFit="1" customWidth="1"/>
    <col min="7874" max="7874" width="6.09765625" style="1" bestFit="1" customWidth="1"/>
    <col min="7875" max="7875" width="3.59765625" style="1" bestFit="1" customWidth="1"/>
    <col min="7876" max="7876" width="6.09765625" style="1" customWidth="1"/>
    <col min="7877" max="7877" width="3.3984375" style="1" bestFit="1" customWidth="1"/>
    <col min="7878" max="7878" width="3.796875" style="1" bestFit="1" customWidth="1"/>
    <col min="7879" max="7879" width="6.09765625" style="1" bestFit="1" customWidth="1"/>
    <col min="7880" max="7880" width="6.09765625" style="1" customWidth="1"/>
    <col min="7881" max="7881" width="6.09765625" style="1" bestFit="1" customWidth="1"/>
    <col min="7882" max="7882" width="3.796875" style="1" customWidth="1"/>
    <col min="7883" max="7883" width="6.59765625" style="1" bestFit="1" customWidth="1"/>
    <col min="7884" max="7884" width="4.296875" style="1" bestFit="1" customWidth="1"/>
    <col min="7885" max="7885" width="4.59765625" style="1" bestFit="1" customWidth="1"/>
    <col min="7886" max="7886" width="6.59765625" style="1" bestFit="1" customWidth="1"/>
    <col min="7887" max="7887" width="8.796875" style="1" bestFit="1" customWidth="1"/>
    <col min="7888" max="7888" width="15" style="1" bestFit="1" customWidth="1"/>
    <col min="7889" max="7889" width="8.796875" style="1" bestFit="1" customWidth="1"/>
    <col min="7890" max="7890" width="38.796875" style="1" bestFit="1" customWidth="1"/>
    <col min="7891" max="7891" width="14.19921875" style="1" bestFit="1" customWidth="1"/>
    <col min="7892" max="7892" width="13.796875" style="1" bestFit="1" customWidth="1"/>
    <col min="7893" max="7893" width="13" style="1" bestFit="1" customWidth="1"/>
    <col min="7894" max="7894" width="7.09765625" style="1" bestFit="1" customWidth="1"/>
    <col min="7895" max="7895" width="13.796875" style="1" bestFit="1" customWidth="1"/>
    <col min="7896" max="7896" width="18.09765625" style="1" bestFit="1" customWidth="1"/>
    <col min="7897" max="7897" width="21.19921875" style="1" bestFit="1" customWidth="1"/>
    <col min="7898" max="7898" width="7.796875" style="1" bestFit="1" customWidth="1"/>
    <col min="7899" max="7899" width="9.796875" style="1" bestFit="1" customWidth="1"/>
    <col min="7900" max="7900" width="6.796875" style="1" bestFit="1" customWidth="1"/>
    <col min="7901" max="7901" width="7.796875" style="1" bestFit="1" customWidth="1"/>
    <col min="7902" max="7902" width="9.796875" style="1" bestFit="1" customWidth="1"/>
    <col min="7903" max="7903" width="10" style="1" bestFit="1" customWidth="1"/>
    <col min="7904" max="7905" width="9.796875" style="1" bestFit="1" customWidth="1"/>
    <col min="7906" max="7906" width="8" style="1" bestFit="1" customWidth="1"/>
    <col min="7907" max="7907" width="7.796875" style="1" bestFit="1" customWidth="1"/>
    <col min="7908" max="7908" width="9.796875" style="1" bestFit="1" customWidth="1"/>
    <col min="7909" max="7909" width="11.796875" style="1" bestFit="1" customWidth="1"/>
    <col min="7910" max="7910" width="10.59765625" style="1" bestFit="1" customWidth="1"/>
    <col min="7911" max="7911" width="7.796875" style="1" bestFit="1" customWidth="1"/>
    <col min="7912" max="7912" width="10.59765625" style="1" bestFit="1" customWidth="1"/>
    <col min="7913" max="7913" width="7.796875" style="1" bestFit="1" customWidth="1"/>
    <col min="7914" max="7914" width="10.59765625" style="1" bestFit="1" customWidth="1"/>
    <col min="7915" max="7915" width="7.796875" style="1" bestFit="1" customWidth="1"/>
    <col min="7916" max="7916" width="7.296875" style="1" bestFit="1" customWidth="1"/>
    <col min="7917" max="7917" width="10.3984375" style="1" bestFit="1" customWidth="1"/>
    <col min="7918" max="7918" width="7.796875" style="1" bestFit="1" customWidth="1"/>
    <col min="7919" max="7919" width="12.19921875" style="1" bestFit="1" customWidth="1"/>
    <col min="7920" max="7920" width="12.296875" style="1" bestFit="1" customWidth="1"/>
    <col min="7921" max="7922" width="9" style="1" customWidth="1"/>
    <col min="7923" max="8117" width="9" style="1"/>
    <col min="8118" max="8118" width="5.19921875" style="1" bestFit="1" customWidth="1"/>
    <col min="8119" max="8119" width="4.3984375" style="1" bestFit="1" customWidth="1"/>
    <col min="8120" max="8120" width="12" style="1" bestFit="1" customWidth="1"/>
    <col min="8121" max="8121" width="22.19921875" style="1" bestFit="1" customWidth="1"/>
    <col min="8122" max="8123" width="10.796875" style="1" bestFit="1" customWidth="1"/>
    <col min="8124" max="8124" width="13.19921875" style="1" bestFit="1" customWidth="1"/>
    <col min="8125" max="8125" width="9.3984375" style="1" bestFit="1" customWidth="1"/>
    <col min="8126" max="8126" width="6.59765625" style="1" bestFit="1" customWidth="1"/>
    <col min="8127" max="8127" width="10.19921875" style="1" bestFit="1" customWidth="1"/>
    <col min="8128" max="8128" width="6.796875" style="1" bestFit="1" customWidth="1"/>
    <col min="8129" max="8129" width="6.59765625" style="1" bestFit="1" customWidth="1"/>
    <col min="8130" max="8130" width="6.09765625" style="1" bestFit="1" customWidth="1"/>
    <col min="8131" max="8131" width="3.59765625" style="1" bestFit="1" customWidth="1"/>
    <col min="8132" max="8132" width="6.09765625" style="1" customWidth="1"/>
    <col min="8133" max="8133" width="3.3984375" style="1" bestFit="1" customWidth="1"/>
    <col min="8134" max="8134" width="3.796875" style="1" bestFit="1" customWidth="1"/>
    <col min="8135" max="8135" width="6.09765625" style="1" bestFit="1" customWidth="1"/>
    <col min="8136" max="8136" width="6.09765625" style="1" customWidth="1"/>
    <col min="8137" max="8137" width="6.09765625" style="1" bestFit="1" customWidth="1"/>
    <col min="8138" max="8138" width="3.796875" style="1" customWidth="1"/>
    <col min="8139" max="8139" width="6.59765625" style="1" bestFit="1" customWidth="1"/>
    <col min="8140" max="8140" width="4.296875" style="1" bestFit="1" customWidth="1"/>
    <col min="8141" max="8141" width="4.59765625" style="1" bestFit="1" customWidth="1"/>
    <col min="8142" max="8142" width="6.59765625" style="1" bestFit="1" customWidth="1"/>
    <col min="8143" max="8143" width="8.796875" style="1" bestFit="1" customWidth="1"/>
    <col min="8144" max="8144" width="15" style="1" bestFit="1" customWidth="1"/>
    <col min="8145" max="8145" width="8.796875" style="1" bestFit="1" customWidth="1"/>
    <col min="8146" max="8146" width="38.796875" style="1" bestFit="1" customWidth="1"/>
    <col min="8147" max="8147" width="14.19921875" style="1" bestFit="1" customWidth="1"/>
    <col min="8148" max="8148" width="13.796875" style="1" bestFit="1" customWidth="1"/>
    <col min="8149" max="8149" width="13" style="1" bestFit="1" customWidth="1"/>
    <col min="8150" max="8150" width="7.09765625" style="1" bestFit="1" customWidth="1"/>
    <col min="8151" max="8151" width="13.796875" style="1" bestFit="1" customWidth="1"/>
    <col min="8152" max="8152" width="18.09765625" style="1" bestFit="1" customWidth="1"/>
    <col min="8153" max="8153" width="21.19921875" style="1" bestFit="1" customWidth="1"/>
    <col min="8154" max="8154" width="7.796875" style="1" bestFit="1" customWidth="1"/>
    <col min="8155" max="8155" width="9.796875" style="1" bestFit="1" customWidth="1"/>
    <col min="8156" max="8156" width="6.796875" style="1" bestFit="1" customWidth="1"/>
    <col min="8157" max="8157" width="7.796875" style="1" bestFit="1" customWidth="1"/>
    <col min="8158" max="8158" width="9.796875" style="1" bestFit="1" customWidth="1"/>
    <col min="8159" max="8159" width="10" style="1" bestFit="1" customWidth="1"/>
    <col min="8160" max="8161" width="9.796875" style="1" bestFit="1" customWidth="1"/>
    <col min="8162" max="8162" width="8" style="1" bestFit="1" customWidth="1"/>
    <col min="8163" max="8163" width="7.796875" style="1" bestFit="1" customWidth="1"/>
    <col min="8164" max="8164" width="9.796875" style="1" bestFit="1" customWidth="1"/>
    <col min="8165" max="8165" width="11.796875" style="1" bestFit="1" customWidth="1"/>
    <col min="8166" max="8166" width="10.59765625" style="1" bestFit="1" customWidth="1"/>
    <col min="8167" max="8167" width="7.796875" style="1" bestFit="1" customWidth="1"/>
    <col min="8168" max="8168" width="10.59765625" style="1" bestFit="1" customWidth="1"/>
    <col min="8169" max="8169" width="7.796875" style="1" bestFit="1" customWidth="1"/>
    <col min="8170" max="8170" width="10.59765625" style="1" bestFit="1" customWidth="1"/>
    <col min="8171" max="8171" width="7.796875" style="1" bestFit="1" customWidth="1"/>
    <col min="8172" max="8172" width="7.296875" style="1" bestFit="1" customWidth="1"/>
    <col min="8173" max="8173" width="10.3984375" style="1" bestFit="1" customWidth="1"/>
    <col min="8174" max="8174" width="7.796875" style="1" bestFit="1" customWidth="1"/>
    <col min="8175" max="8175" width="12.19921875" style="1" bestFit="1" customWidth="1"/>
    <col min="8176" max="8176" width="12.296875" style="1" bestFit="1" customWidth="1"/>
    <col min="8177" max="8178" width="9" style="1" customWidth="1"/>
    <col min="8179" max="8373" width="9" style="1"/>
    <col min="8374" max="8374" width="5.19921875" style="1" bestFit="1" customWidth="1"/>
    <col min="8375" max="8375" width="4.3984375" style="1" bestFit="1" customWidth="1"/>
    <col min="8376" max="8376" width="12" style="1" bestFit="1" customWidth="1"/>
    <col min="8377" max="8377" width="22.19921875" style="1" bestFit="1" customWidth="1"/>
    <col min="8378" max="8379" width="10.796875" style="1" bestFit="1" customWidth="1"/>
    <col min="8380" max="8380" width="13.19921875" style="1" bestFit="1" customWidth="1"/>
    <col min="8381" max="8381" width="9.3984375" style="1" bestFit="1" customWidth="1"/>
    <col min="8382" max="8382" width="6.59765625" style="1" bestFit="1" customWidth="1"/>
    <col min="8383" max="8383" width="10.19921875" style="1" bestFit="1" customWidth="1"/>
    <col min="8384" max="8384" width="6.796875" style="1" bestFit="1" customWidth="1"/>
    <col min="8385" max="8385" width="6.59765625" style="1" bestFit="1" customWidth="1"/>
    <col min="8386" max="8386" width="6.09765625" style="1" bestFit="1" customWidth="1"/>
    <col min="8387" max="8387" width="3.59765625" style="1" bestFit="1" customWidth="1"/>
    <col min="8388" max="8388" width="6.09765625" style="1" customWidth="1"/>
    <col min="8389" max="8389" width="3.3984375" style="1" bestFit="1" customWidth="1"/>
    <col min="8390" max="8390" width="3.796875" style="1" bestFit="1" customWidth="1"/>
    <col min="8391" max="8391" width="6.09765625" style="1" bestFit="1" customWidth="1"/>
    <col min="8392" max="8392" width="6.09765625" style="1" customWidth="1"/>
    <col min="8393" max="8393" width="6.09765625" style="1" bestFit="1" customWidth="1"/>
    <col min="8394" max="8394" width="3.796875" style="1" customWidth="1"/>
    <col min="8395" max="8395" width="6.59765625" style="1" bestFit="1" customWidth="1"/>
    <col min="8396" max="8396" width="4.296875" style="1" bestFit="1" customWidth="1"/>
    <col min="8397" max="8397" width="4.59765625" style="1" bestFit="1" customWidth="1"/>
    <col min="8398" max="8398" width="6.59765625" style="1" bestFit="1" customWidth="1"/>
    <col min="8399" max="8399" width="8.796875" style="1" bestFit="1" customWidth="1"/>
    <col min="8400" max="8400" width="15" style="1" bestFit="1" customWidth="1"/>
    <col min="8401" max="8401" width="8.796875" style="1" bestFit="1" customWidth="1"/>
    <col min="8402" max="8402" width="38.796875" style="1" bestFit="1" customWidth="1"/>
    <col min="8403" max="8403" width="14.19921875" style="1" bestFit="1" customWidth="1"/>
    <col min="8404" max="8404" width="13.796875" style="1" bestFit="1" customWidth="1"/>
    <col min="8405" max="8405" width="13" style="1" bestFit="1" customWidth="1"/>
    <col min="8406" max="8406" width="7.09765625" style="1" bestFit="1" customWidth="1"/>
    <col min="8407" max="8407" width="13.796875" style="1" bestFit="1" customWidth="1"/>
    <col min="8408" max="8408" width="18.09765625" style="1" bestFit="1" customWidth="1"/>
    <col min="8409" max="8409" width="21.19921875" style="1" bestFit="1" customWidth="1"/>
    <col min="8410" max="8410" width="7.796875" style="1" bestFit="1" customWidth="1"/>
    <col min="8411" max="8411" width="9.796875" style="1" bestFit="1" customWidth="1"/>
    <col min="8412" max="8412" width="6.796875" style="1" bestFit="1" customWidth="1"/>
    <col min="8413" max="8413" width="7.796875" style="1" bestFit="1" customWidth="1"/>
    <col min="8414" max="8414" width="9.796875" style="1" bestFit="1" customWidth="1"/>
    <col min="8415" max="8415" width="10" style="1" bestFit="1" customWidth="1"/>
    <col min="8416" max="8417" width="9.796875" style="1" bestFit="1" customWidth="1"/>
    <col min="8418" max="8418" width="8" style="1" bestFit="1" customWidth="1"/>
    <col min="8419" max="8419" width="7.796875" style="1" bestFit="1" customWidth="1"/>
    <col min="8420" max="8420" width="9.796875" style="1" bestFit="1" customWidth="1"/>
    <col min="8421" max="8421" width="11.796875" style="1" bestFit="1" customWidth="1"/>
    <col min="8422" max="8422" width="10.59765625" style="1" bestFit="1" customWidth="1"/>
    <col min="8423" max="8423" width="7.796875" style="1" bestFit="1" customWidth="1"/>
    <col min="8424" max="8424" width="10.59765625" style="1" bestFit="1" customWidth="1"/>
    <col min="8425" max="8425" width="7.796875" style="1" bestFit="1" customWidth="1"/>
    <col min="8426" max="8426" width="10.59765625" style="1" bestFit="1" customWidth="1"/>
    <col min="8427" max="8427" width="7.796875" style="1" bestFit="1" customWidth="1"/>
    <col min="8428" max="8428" width="7.296875" style="1" bestFit="1" customWidth="1"/>
    <col min="8429" max="8429" width="10.3984375" style="1" bestFit="1" customWidth="1"/>
    <col min="8430" max="8430" width="7.796875" style="1" bestFit="1" customWidth="1"/>
    <col min="8431" max="8431" width="12.19921875" style="1" bestFit="1" customWidth="1"/>
    <col min="8432" max="8432" width="12.296875" style="1" bestFit="1" customWidth="1"/>
    <col min="8433" max="8434" width="9" style="1" customWidth="1"/>
    <col min="8435" max="8629" width="9" style="1"/>
    <col min="8630" max="8630" width="5.19921875" style="1" bestFit="1" customWidth="1"/>
    <col min="8631" max="8631" width="4.3984375" style="1" bestFit="1" customWidth="1"/>
    <col min="8632" max="8632" width="12" style="1" bestFit="1" customWidth="1"/>
    <col min="8633" max="8633" width="22.19921875" style="1" bestFit="1" customWidth="1"/>
    <col min="8634" max="8635" width="10.796875" style="1" bestFit="1" customWidth="1"/>
    <col min="8636" max="8636" width="13.19921875" style="1" bestFit="1" customWidth="1"/>
    <col min="8637" max="8637" width="9.3984375" style="1" bestFit="1" customWidth="1"/>
    <col min="8638" max="8638" width="6.59765625" style="1" bestFit="1" customWidth="1"/>
    <col min="8639" max="8639" width="10.19921875" style="1" bestFit="1" customWidth="1"/>
    <col min="8640" max="8640" width="6.796875" style="1" bestFit="1" customWidth="1"/>
    <col min="8641" max="8641" width="6.59765625" style="1" bestFit="1" customWidth="1"/>
    <col min="8642" max="8642" width="6.09765625" style="1" bestFit="1" customWidth="1"/>
    <col min="8643" max="8643" width="3.59765625" style="1" bestFit="1" customWidth="1"/>
    <col min="8644" max="8644" width="6.09765625" style="1" customWidth="1"/>
    <col min="8645" max="8645" width="3.3984375" style="1" bestFit="1" customWidth="1"/>
    <col min="8646" max="8646" width="3.796875" style="1" bestFit="1" customWidth="1"/>
    <col min="8647" max="8647" width="6.09765625" style="1" bestFit="1" customWidth="1"/>
    <col min="8648" max="8648" width="6.09765625" style="1" customWidth="1"/>
    <col min="8649" max="8649" width="6.09765625" style="1" bestFit="1" customWidth="1"/>
    <col min="8650" max="8650" width="3.796875" style="1" customWidth="1"/>
    <col min="8651" max="8651" width="6.59765625" style="1" bestFit="1" customWidth="1"/>
    <col min="8652" max="8652" width="4.296875" style="1" bestFit="1" customWidth="1"/>
    <col min="8653" max="8653" width="4.59765625" style="1" bestFit="1" customWidth="1"/>
    <col min="8654" max="8654" width="6.59765625" style="1" bestFit="1" customWidth="1"/>
    <col min="8655" max="8655" width="8.796875" style="1" bestFit="1" customWidth="1"/>
    <col min="8656" max="8656" width="15" style="1" bestFit="1" customWidth="1"/>
    <col min="8657" max="8657" width="8.796875" style="1" bestFit="1" customWidth="1"/>
    <col min="8658" max="8658" width="38.796875" style="1" bestFit="1" customWidth="1"/>
    <col min="8659" max="8659" width="14.19921875" style="1" bestFit="1" customWidth="1"/>
    <col min="8660" max="8660" width="13.796875" style="1" bestFit="1" customWidth="1"/>
    <col min="8661" max="8661" width="13" style="1" bestFit="1" customWidth="1"/>
    <col min="8662" max="8662" width="7.09765625" style="1" bestFit="1" customWidth="1"/>
    <col min="8663" max="8663" width="13.796875" style="1" bestFit="1" customWidth="1"/>
    <col min="8664" max="8664" width="18.09765625" style="1" bestFit="1" customWidth="1"/>
    <col min="8665" max="8665" width="21.19921875" style="1" bestFit="1" customWidth="1"/>
    <col min="8666" max="8666" width="7.796875" style="1" bestFit="1" customWidth="1"/>
    <col min="8667" max="8667" width="9.796875" style="1" bestFit="1" customWidth="1"/>
    <col min="8668" max="8668" width="6.796875" style="1" bestFit="1" customWidth="1"/>
    <col min="8669" max="8669" width="7.796875" style="1" bestFit="1" customWidth="1"/>
    <col min="8670" max="8670" width="9.796875" style="1" bestFit="1" customWidth="1"/>
    <col min="8671" max="8671" width="10" style="1" bestFit="1" customWidth="1"/>
    <col min="8672" max="8673" width="9.796875" style="1" bestFit="1" customWidth="1"/>
    <col min="8674" max="8674" width="8" style="1" bestFit="1" customWidth="1"/>
    <col min="8675" max="8675" width="7.796875" style="1" bestFit="1" customWidth="1"/>
    <col min="8676" max="8676" width="9.796875" style="1" bestFit="1" customWidth="1"/>
    <col min="8677" max="8677" width="11.796875" style="1" bestFit="1" customWidth="1"/>
    <col min="8678" max="8678" width="10.59765625" style="1" bestFit="1" customWidth="1"/>
    <col min="8679" max="8679" width="7.796875" style="1" bestFit="1" customWidth="1"/>
    <col min="8680" max="8680" width="10.59765625" style="1" bestFit="1" customWidth="1"/>
    <col min="8681" max="8681" width="7.796875" style="1" bestFit="1" customWidth="1"/>
    <col min="8682" max="8682" width="10.59765625" style="1" bestFit="1" customWidth="1"/>
    <col min="8683" max="8683" width="7.796875" style="1" bestFit="1" customWidth="1"/>
    <col min="8684" max="8684" width="7.296875" style="1" bestFit="1" customWidth="1"/>
    <col min="8685" max="8685" width="10.3984375" style="1" bestFit="1" customWidth="1"/>
    <col min="8686" max="8686" width="7.796875" style="1" bestFit="1" customWidth="1"/>
    <col min="8687" max="8687" width="12.19921875" style="1" bestFit="1" customWidth="1"/>
    <col min="8688" max="8688" width="12.296875" style="1" bestFit="1" customWidth="1"/>
    <col min="8689" max="8690" width="9" style="1" customWidth="1"/>
    <col min="8691" max="8885" width="9" style="1"/>
    <col min="8886" max="8886" width="5.19921875" style="1" bestFit="1" customWidth="1"/>
    <col min="8887" max="8887" width="4.3984375" style="1" bestFit="1" customWidth="1"/>
    <col min="8888" max="8888" width="12" style="1" bestFit="1" customWidth="1"/>
    <col min="8889" max="8889" width="22.19921875" style="1" bestFit="1" customWidth="1"/>
    <col min="8890" max="8891" width="10.796875" style="1" bestFit="1" customWidth="1"/>
    <col min="8892" max="8892" width="13.19921875" style="1" bestFit="1" customWidth="1"/>
    <col min="8893" max="8893" width="9.3984375" style="1" bestFit="1" customWidth="1"/>
    <col min="8894" max="8894" width="6.59765625" style="1" bestFit="1" customWidth="1"/>
    <col min="8895" max="8895" width="10.19921875" style="1" bestFit="1" customWidth="1"/>
    <col min="8896" max="8896" width="6.796875" style="1" bestFit="1" customWidth="1"/>
    <col min="8897" max="8897" width="6.59765625" style="1" bestFit="1" customWidth="1"/>
    <col min="8898" max="8898" width="6.09765625" style="1" bestFit="1" customWidth="1"/>
    <col min="8899" max="8899" width="3.59765625" style="1" bestFit="1" customWidth="1"/>
    <col min="8900" max="8900" width="6.09765625" style="1" customWidth="1"/>
    <col min="8901" max="8901" width="3.3984375" style="1" bestFit="1" customWidth="1"/>
    <col min="8902" max="8902" width="3.796875" style="1" bestFit="1" customWidth="1"/>
    <col min="8903" max="8903" width="6.09765625" style="1" bestFit="1" customWidth="1"/>
    <col min="8904" max="8904" width="6.09765625" style="1" customWidth="1"/>
    <col min="8905" max="8905" width="6.09765625" style="1" bestFit="1" customWidth="1"/>
    <col min="8906" max="8906" width="3.796875" style="1" customWidth="1"/>
    <col min="8907" max="8907" width="6.59765625" style="1" bestFit="1" customWidth="1"/>
    <col min="8908" max="8908" width="4.296875" style="1" bestFit="1" customWidth="1"/>
    <col min="8909" max="8909" width="4.59765625" style="1" bestFit="1" customWidth="1"/>
    <col min="8910" max="8910" width="6.59765625" style="1" bestFit="1" customWidth="1"/>
    <col min="8911" max="8911" width="8.796875" style="1" bestFit="1" customWidth="1"/>
    <col min="8912" max="8912" width="15" style="1" bestFit="1" customWidth="1"/>
    <col min="8913" max="8913" width="8.796875" style="1" bestFit="1" customWidth="1"/>
    <col min="8914" max="8914" width="38.796875" style="1" bestFit="1" customWidth="1"/>
    <col min="8915" max="8915" width="14.19921875" style="1" bestFit="1" customWidth="1"/>
    <col min="8916" max="8916" width="13.796875" style="1" bestFit="1" customWidth="1"/>
    <col min="8917" max="8917" width="13" style="1" bestFit="1" customWidth="1"/>
    <col min="8918" max="8918" width="7.09765625" style="1" bestFit="1" customWidth="1"/>
    <col min="8919" max="8919" width="13.796875" style="1" bestFit="1" customWidth="1"/>
    <col min="8920" max="8920" width="18.09765625" style="1" bestFit="1" customWidth="1"/>
    <col min="8921" max="8921" width="21.19921875" style="1" bestFit="1" customWidth="1"/>
    <col min="8922" max="8922" width="7.796875" style="1" bestFit="1" customWidth="1"/>
    <col min="8923" max="8923" width="9.796875" style="1" bestFit="1" customWidth="1"/>
    <col min="8924" max="8924" width="6.796875" style="1" bestFit="1" customWidth="1"/>
    <col min="8925" max="8925" width="7.796875" style="1" bestFit="1" customWidth="1"/>
    <col min="8926" max="8926" width="9.796875" style="1" bestFit="1" customWidth="1"/>
    <col min="8927" max="8927" width="10" style="1" bestFit="1" customWidth="1"/>
    <col min="8928" max="8929" width="9.796875" style="1" bestFit="1" customWidth="1"/>
    <col min="8930" max="8930" width="8" style="1" bestFit="1" customWidth="1"/>
    <col min="8931" max="8931" width="7.796875" style="1" bestFit="1" customWidth="1"/>
    <col min="8932" max="8932" width="9.796875" style="1" bestFit="1" customWidth="1"/>
    <col min="8933" max="8933" width="11.796875" style="1" bestFit="1" customWidth="1"/>
    <col min="8934" max="8934" width="10.59765625" style="1" bestFit="1" customWidth="1"/>
    <col min="8935" max="8935" width="7.796875" style="1" bestFit="1" customWidth="1"/>
    <col min="8936" max="8936" width="10.59765625" style="1" bestFit="1" customWidth="1"/>
    <col min="8937" max="8937" width="7.796875" style="1" bestFit="1" customWidth="1"/>
    <col min="8938" max="8938" width="10.59765625" style="1" bestFit="1" customWidth="1"/>
    <col min="8939" max="8939" width="7.796875" style="1" bestFit="1" customWidth="1"/>
    <col min="8940" max="8940" width="7.296875" style="1" bestFit="1" customWidth="1"/>
    <col min="8941" max="8941" width="10.3984375" style="1" bestFit="1" customWidth="1"/>
    <col min="8942" max="8942" width="7.796875" style="1" bestFit="1" customWidth="1"/>
    <col min="8943" max="8943" width="12.19921875" style="1" bestFit="1" customWidth="1"/>
    <col min="8944" max="8944" width="12.296875" style="1" bestFit="1" customWidth="1"/>
    <col min="8945" max="8946" width="9" style="1" customWidth="1"/>
    <col min="8947" max="9141" width="9" style="1"/>
    <col min="9142" max="9142" width="5.19921875" style="1" bestFit="1" customWidth="1"/>
    <col min="9143" max="9143" width="4.3984375" style="1" bestFit="1" customWidth="1"/>
    <col min="9144" max="9144" width="12" style="1" bestFit="1" customWidth="1"/>
    <col min="9145" max="9145" width="22.19921875" style="1" bestFit="1" customWidth="1"/>
    <col min="9146" max="9147" width="10.796875" style="1" bestFit="1" customWidth="1"/>
    <col min="9148" max="9148" width="13.19921875" style="1" bestFit="1" customWidth="1"/>
    <col min="9149" max="9149" width="9.3984375" style="1" bestFit="1" customWidth="1"/>
    <col min="9150" max="9150" width="6.59765625" style="1" bestFit="1" customWidth="1"/>
    <col min="9151" max="9151" width="10.19921875" style="1" bestFit="1" customWidth="1"/>
    <col min="9152" max="9152" width="6.796875" style="1" bestFit="1" customWidth="1"/>
    <col min="9153" max="9153" width="6.59765625" style="1" bestFit="1" customWidth="1"/>
    <col min="9154" max="9154" width="6.09765625" style="1" bestFit="1" customWidth="1"/>
    <col min="9155" max="9155" width="3.59765625" style="1" bestFit="1" customWidth="1"/>
    <col min="9156" max="9156" width="6.09765625" style="1" customWidth="1"/>
    <col min="9157" max="9157" width="3.3984375" style="1" bestFit="1" customWidth="1"/>
    <col min="9158" max="9158" width="3.796875" style="1" bestFit="1" customWidth="1"/>
    <col min="9159" max="9159" width="6.09765625" style="1" bestFit="1" customWidth="1"/>
    <col min="9160" max="9160" width="6.09765625" style="1" customWidth="1"/>
    <col min="9161" max="9161" width="6.09765625" style="1" bestFit="1" customWidth="1"/>
    <col min="9162" max="9162" width="3.796875" style="1" customWidth="1"/>
    <col min="9163" max="9163" width="6.59765625" style="1" bestFit="1" customWidth="1"/>
    <col min="9164" max="9164" width="4.296875" style="1" bestFit="1" customWidth="1"/>
    <col min="9165" max="9165" width="4.59765625" style="1" bestFit="1" customWidth="1"/>
    <col min="9166" max="9166" width="6.59765625" style="1" bestFit="1" customWidth="1"/>
    <col min="9167" max="9167" width="8.796875" style="1" bestFit="1" customWidth="1"/>
    <col min="9168" max="9168" width="15" style="1" bestFit="1" customWidth="1"/>
    <col min="9169" max="9169" width="8.796875" style="1" bestFit="1" customWidth="1"/>
    <col min="9170" max="9170" width="38.796875" style="1" bestFit="1" customWidth="1"/>
    <col min="9171" max="9171" width="14.19921875" style="1" bestFit="1" customWidth="1"/>
    <col min="9172" max="9172" width="13.796875" style="1" bestFit="1" customWidth="1"/>
    <col min="9173" max="9173" width="13" style="1" bestFit="1" customWidth="1"/>
    <col min="9174" max="9174" width="7.09765625" style="1" bestFit="1" customWidth="1"/>
    <col min="9175" max="9175" width="13.796875" style="1" bestFit="1" customWidth="1"/>
    <col min="9176" max="9176" width="18.09765625" style="1" bestFit="1" customWidth="1"/>
    <col min="9177" max="9177" width="21.19921875" style="1" bestFit="1" customWidth="1"/>
    <col min="9178" max="9178" width="7.796875" style="1" bestFit="1" customWidth="1"/>
    <col min="9179" max="9179" width="9.796875" style="1" bestFit="1" customWidth="1"/>
    <col min="9180" max="9180" width="6.796875" style="1" bestFit="1" customWidth="1"/>
    <col min="9181" max="9181" width="7.796875" style="1" bestFit="1" customWidth="1"/>
    <col min="9182" max="9182" width="9.796875" style="1" bestFit="1" customWidth="1"/>
    <col min="9183" max="9183" width="10" style="1" bestFit="1" customWidth="1"/>
    <col min="9184" max="9185" width="9.796875" style="1" bestFit="1" customWidth="1"/>
    <col min="9186" max="9186" width="8" style="1" bestFit="1" customWidth="1"/>
    <col min="9187" max="9187" width="7.796875" style="1" bestFit="1" customWidth="1"/>
    <col min="9188" max="9188" width="9.796875" style="1" bestFit="1" customWidth="1"/>
    <col min="9189" max="9189" width="11.796875" style="1" bestFit="1" customWidth="1"/>
    <col min="9190" max="9190" width="10.59765625" style="1" bestFit="1" customWidth="1"/>
    <col min="9191" max="9191" width="7.796875" style="1" bestFit="1" customWidth="1"/>
    <col min="9192" max="9192" width="10.59765625" style="1" bestFit="1" customWidth="1"/>
    <col min="9193" max="9193" width="7.796875" style="1" bestFit="1" customWidth="1"/>
    <col min="9194" max="9194" width="10.59765625" style="1" bestFit="1" customWidth="1"/>
    <col min="9195" max="9195" width="7.796875" style="1" bestFit="1" customWidth="1"/>
    <col min="9196" max="9196" width="7.296875" style="1" bestFit="1" customWidth="1"/>
    <col min="9197" max="9197" width="10.3984375" style="1" bestFit="1" customWidth="1"/>
    <col min="9198" max="9198" width="7.796875" style="1" bestFit="1" customWidth="1"/>
    <col min="9199" max="9199" width="12.19921875" style="1" bestFit="1" customWidth="1"/>
    <col min="9200" max="9200" width="12.296875" style="1" bestFit="1" customWidth="1"/>
    <col min="9201" max="9202" width="9" style="1" customWidth="1"/>
    <col min="9203" max="9397" width="9" style="1"/>
    <col min="9398" max="9398" width="5.19921875" style="1" bestFit="1" customWidth="1"/>
    <col min="9399" max="9399" width="4.3984375" style="1" bestFit="1" customWidth="1"/>
    <col min="9400" max="9400" width="12" style="1" bestFit="1" customWidth="1"/>
    <col min="9401" max="9401" width="22.19921875" style="1" bestFit="1" customWidth="1"/>
    <col min="9402" max="9403" width="10.796875" style="1" bestFit="1" customWidth="1"/>
    <col min="9404" max="9404" width="13.19921875" style="1" bestFit="1" customWidth="1"/>
    <col min="9405" max="9405" width="9.3984375" style="1" bestFit="1" customWidth="1"/>
    <col min="9406" max="9406" width="6.59765625" style="1" bestFit="1" customWidth="1"/>
    <col min="9407" max="9407" width="10.19921875" style="1" bestFit="1" customWidth="1"/>
    <col min="9408" max="9408" width="6.796875" style="1" bestFit="1" customWidth="1"/>
    <col min="9409" max="9409" width="6.59765625" style="1" bestFit="1" customWidth="1"/>
    <col min="9410" max="9410" width="6.09765625" style="1" bestFit="1" customWidth="1"/>
    <col min="9411" max="9411" width="3.59765625" style="1" bestFit="1" customWidth="1"/>
    <col min="9412" max="9412" width="6.09765625" style="1" customWidth="1"/>
    <col min="9413" max="9413" width="3.3984375" style="1" bestFit="1" customWidth="1"/>
    <col min="9414" max="9414" width="3.796875" style="1" bestFit="1" customWidth="1"/>
    <col min="9415" max="9415" width="6.09765625" style="1" bestFit="1" customWidth="1"/>
    <col min="9416" max="9416" width="6.09765625" style="1" customWidth="1"/>
    <col min="9417" max="9417" width="6.09765625" style="1" bestFit="1" customWidth="1"/>
    <col min="9418" max="9418" width="3.796875" style="1" customWidth="1"/>
    <col min="9419" max="9419" width="6.59765625" style="1" bestFit="1" customWidth="1"/>
    <col min="9420" max="9420" width="4.296875" style="1" bestFit="1" customWidth="1"/>
    <col min="9421" max="9421" width="4.59765625" style="1" bestFit="1" customWidth="1"/>
    <col min="9422" max="9422" width="6.59765625" style="1" bestFit="1" customWidth="1"/>
    <col min="9423" max="9423" width="8.796875" style="1" bestFit="1" customWidth="1"/>
    <col min="9424" max="9424" width="15" style="1" bestFit="1" customWidth="1"/>
    <col min="9425" max="9425" width="8.796875" style="1" bestFit="1" customWidth="1"/>
    <col min="9426" max="9426" width="38.796875" style="1" bestFit="1" customWidth="1"/>
    <col min="9427" max="9427" width="14.19921875" style="1" bestFit="1" customWidth="1"/>
    <col min="9428" max="9428" width="13.796875" style="1" bestFit="1" customWidth="1"/>
    <col min="9429" max="9429" width="13" style="1" bestFit="1" customWidth="1"/>
    <col min="9430" max="9430" width="7.09765625" style="1" bestFit="1" customWidth="1"/>
    <col min="9431" max="9431" width="13.796875" style="1" bestFit="1" customWidth="1"/>
    <col min="9432" max="9432" width="18.09765625" style="1" bestFit="1" customWidth="1"/>
    <col min="9433" max="9433" width="21.19921875" style="1" bestFit="1" customWidth="1"/>
    <col min="9434" max="9434" width="7.796875" style="1" bestFit="1" customWidth="1"/>
    <col min="9435" max="9435" width="9.796875" style="1" bestFit="1" customWidth="1"/>
    <col min="9436" max="9436" width="6.796875" style="1" bestFit="1" customWidth="1"/>
    <col min="9437" max="9437" width="7.796875" style="1" bestFit="1" customWidth="1"/>
    <col min="9438" max="9438" width="9.796875" style="1" bestFit="1" customWidth="1"/>
    <col min="9439" max="9439" width="10" style="1" bestFit="1" customWidth="1"/>
    <col min="9440" max="9441" width="9.796875" style="1" bestFit="1" customWidth="1"/>
    <col min="9442" max="9442" width="8" style="1" bestFit="1" customWidth="1"/>
    <col min="9443" max="9443" width="7.796875" style="1" bestFit="1" customWidth="1"/>
    <col min="9444" max="9444" width="9.796875" style="1" bestFit="1" customWidth="1"/>
    <col min="9445" max="9445" width="11.796875" style="1" bestFit="1" customWidth="1"/>
    <col min="9446" max="9446" width="10.59765625" style="1" bestFit="1" customWidth="1"/>
    <col min="9447" max="9447" width="7.796875" style="1" bestFit="1" customWidth="1"/>
    <col min="9448" max="9448" width="10.59765625" style="1" bestFit="1" customWidth="1"/>
    <col min="9449" max="9449" width="7.796875" style="1" bestFit="1" customWidth="1"/>
    <col min="9450" max="9450" width="10.59765625" style="1" bestFit="1" customWidth="1"/>
    <col min="9451" max="9451" width="7.796875" style="1" bestFit="1" customWidth="1"/>
    <col min="9452" max="9452" width="7.296875" style="1" bestFit="1" customWidth="1"/>
    <col min="9453" max="9453" width="10.3984375" style="1" bestFit="1" customWidth="1"/>
    <col min="9454" max="9454" width="7.796875" style="1" bestFit="1" customWidth="1"/>
    <col min="9455" max="9455" width="12.19921875" style="1" bestFit="1" customWidth="1"/>
    <col min="9456" max="9456" width="12.296875" style="1" bestFit="1" customWidth="1"/>
    <col min="9457" max="9458" width="9" style="1" customWidth="1"/>
    <col min="9459" max="9653" width="9" style="1"/>
    <col min="9654" max="9654" width="5.19921875" style="1" bestFit="1" customWidth="1"/>
    <col min="9655" max="9655" width="4.3984375" style="1" bestFit="1" customWidth="1"/>
    <col min="9656" max="9656" width="12" style="1" bestFit="1" customWidth="1"/>
    <col min="9657" max="9657" width="22.19921875" style="1" bestFit="1" customWidth="1"/>
    <col min="9658" max="9659" width="10.796875" style="1" bestFit="1" customWidth="1"/>
    <col min="9660" max="9660" width="13.19921875" style="1" bestFit="1" customWidth="1"/>
    <col min="9661" max="9661" width="9.3984375" style="1" bestFit="1" customWidth="1"/>
    <col min="9662" max="9662" width="6.59765625" style="1" bestFit="1" customWidth="1"/>
    <col min="9663" max="9663" width="10.19921875" style="1" bestFit="1" customWidth="1"/>
    <col min="9664" max="9664" width="6.796875" style="1" bestFit="1" customWidth="1"/>
    <col min="9665" max="9665" width="6.59765625" style="1" bestFit="1" customWidth="1"/>
    <col min="9666" max="9666" width="6.09765625" style="1" bestFit="1" customWidth="1"/>
    <col min="9667" max="9667" width="3.59765625" style="1" bestFit="1" customWidth="1"/>
    <col min="9668" max="9668" width="6.09765625" style="1" customWidth="1"/>
    <col min="9669" max="9669" width="3.3984375" style="1" bestFit="1" customWidth="1"/>
    <col min="9670" max="9670" width="3.796875" style="1" bestFit="1" customWidth="1"/>
    <col min="9671" max="9671" width="6.09765625" style="1" bestFit="1" customWidth="1"/>
    <col min="9672" max="9672" width="6.09765625" style="1" customWidth="1"/>
    <col min="9673" max="9673" width="6.09765625" style="1" bestFit="1" customWidth="1"/>
    <col min="9674" max="9674" width="3.796875" style="1" customWidth="1"/>
    <col min="9675" max="9675" width="6.59765625" style="1" bestFit="1" customWidth="1"/>
    <col min="9676" max="9676" width="4.296875" style="1" bestFit="1" customWidth="1"/>
    <col min="9677" max="9677" width="4.59765625" style="1" bestFit="1" customWidth="1"/>
    <col min="9678" max="9678" width="6.59765625" style="1" bestFit="1" customWidth="1"/>
    <col min="9679" max="9679" width="8.796875" style="1" bestFit="1" customWidth="1"/>
    <col min="9680" max="9680" width="15" style="1" bestFit="1" customWidth="1"/>
    <col min="9681" max="9681" width="8.796875" style="1" bestFit="1" customWidth="1"/>
    <col min="9682" max="9682" width="38.796875" style="1" bestFit="1" customWidth="1"/>
    <col min="9683" max="9683" width="14.19921875" style="1" bestFit="1" customWidth="1"/>
    <col min="9684" max="9684" width="13.796875" style="1" bestFit="1" customWidth="1"/>
    <col min="9685" max="9685" width="13" style="1" bestFit="1" customWidth="1"/>
    <col min="9686" max="9686" width="7.09765625" style="1" bestFit="1" customWidth="1"/>
    <col min="9687" max="9687" width="13.796875" style="1" bestFit="1" customWidth="1"/>
    <col min="9688" max="9688" width="18.09765625" style="1" bestFit="1" customWidth="1"/>
    <col min="9689" max="9689" width="21.19921875" style="1" bestFit="1" customWidth="1"/>
    <col min="9690" max="9690" width="7.796875" style="1" bestFit="1" customWidth="1"/>
    <col min="9691" max="9691" width="9.796875" style="1" bestFit="1" customWidth="1"/>
    <col min="9692" max="9692" width="6.796875" style="1" bestFit="1" customWidth="1"/>
    <col min="9693" max="9693" width="7.796875" style="1" bestFit="1" customWidth="1"/>
    <col min="9694" max="9694" width="9.796875" style="1" bestFit="1" customWidth="1"/>
    <col min="9695" max="9695" width="10" style="1" bestFit="1" customWidth="1"/>
    <col min="9696" max="9697" width="9.796875" style="1" bestFit="1" customWidth="1"/>
    <col min="9698" max="9698" width="8" style="1" bestFit="1" customWidth="1"/>
    <col min="9699" max="9699" width="7.796875" style="1" bestFit="1" customWidth="1"/>
    <col min="9700" max="9700" width="9.796875" style="1" bestFit="1" customWidth="1"/>
    <col min="9701" max="9701" width="11.796875" style="1" bestFit="1" customWidth="1"/>
    <col min="9702" max="9702" width="10.59765625" style="1" bestFit="1" customWidth="1"/>
    <col min="9703" max="9703" width="7.796875" style="1" bestFit="1" customWidth="1"/>
    <col min="9704" max="9704" width="10.59765625" style="1" bestFit="1" customWidth="1"/>
    <col min="9705" max="9705" width="7.796875" style="1" bestFit="1" customWidth="1"/>
    <col min="9706" max="9706" width="10.59765625" style="1" bestFit="1" customWidth="1"/>
    <col min="9707" max="9707" width="7.796875" style="1" bestFit="1" customWidth="1"/>
    <col min="9708" max="9708" width="7.296875" style="1" bestFit="1" customWidth="1"/>
    <col min="9709" max="9709" width="10.3984375" style="1" bestFit="1" customWidth="1"/>
    <col min="9710" max="9710" width="7.796875" style="1" bestFit="1" customWidth="1"/>
    <col min="9711" max="9711" width="12.19921875" style="1" bestFit="1" customWidth="1"/>
    <col min="9712" max="9712" width="12.296875" style="1" bestFit="1" customWidth="1"/>
    <col min="9713" max="9714" width="9" style="1" customWidth="1"/>
    <col min="9715" max="9909" width="9" style="1"/>
    <col min="9910" max="9910" width="5.19921875" style="1" bestFit="1" customWidth="1"/>
    <col min="9911" max="9911" width="4.3984375" style="1" bestFit="1" customWidth="1"/>
    <col min="9912" max="9912" width="12" style="1" bestFit="1" customWidth="1"/>
    <col min="9913" max="9913" width="22.19921875" style="1" bestFit="1" customWidth="1"/>
    <col min="9914" max="9915" width="10.796875" style="1" bestFit="1" customWidth="1"/>
    <col min="9916" max="9916" width="13.19921875" style="1" bestFit="1" customWidth="1"/>
    <col min="9917" max="9917" width="9.3984375" style="1" bestFit="1" customWidth="1"/>
    <col min="9918" max="9918" width="6.59765625" style="1" bestFit="1" customWidth="1"/>
    <col min="9919" max="9919" width="10.19921875" style="1" bestFit="1" customWidth="1"/>
    <col min="9920" max="9920" width="6.796875" style="1" bestFit="1" customWidth="1"/>
    <col min="9921" max="9921" width="6.59765625" style="1" bestFit="1" customWidth="1"/>
    <col min="9922" max="9922" width="6.09765625" style="1" bestFit="1" customWidth="1"/>
    <col min="9923" max="9923" width="3.59765625" style="1" bestFit="1" customWidth="1"/>
    <col min="9924" max="9924" width="6.09765625" style="1" customWidth="1"/>
    <col min="9925" max="9925" width="3.3984375" style="1" bestFit="1" customWidth="1"/>
    <col min="9926" max="9926" width="3.796875" style="1" bestFit="1" customWidth="1"/>
    <col min="9927" max="9927" width="6.09765625" style="1" bestFit="1" customWidth="1"/>
    <col min="9928" max="9928" width="6.09765625" style="1" customWidth="1"/>
    <col min="9929" max="9929" width="6.09765625" style="1" bestFit="1" customWidth="1"/>
    <col min="9930" max="9930" width="3.796875" style="1" customWidth="1"/>
    <col min="9931" max="9931" width="6.59765625" style="1" bestFit="1" customWidth="1"/>
    <col min="9932" max="9932" width="4.296875" style="1" bestFit="1" customWidth="1"/>
    <col min="9933" max="9933" width="4.59765625" style="1" bestFit="1" customWidth="1"/>
    <col min="9934" max="9934" width="6.59765625" style="1" bestFit="1" customWidth="1"/>
    <col min="9935" max="9935" width="8.796875" style="1" bestFit="1" customWidth="1"/>
    <col min="9936" max="9936" width="15" style="1" bestFit="1" customWidth="1"/>
    <col min="9937" max="9937" width="8.796875" style="1" bestFit="1" customWidth="1"/>
    <col min="9938" max="9938" width="38.796875" style="1" bestFit="1" customWidth="1"/>
    <col min="9939" max="9939" width="14.19921875" style="1" bestFit="1" customWidth="1"/>
    <col min="9940" max="9940" width="13.796875" style="1" bestFit="1" customWidth="1"/>
    <col min="9941" max="9941" width="13" style="1" bestFit="1" customWidth="1"/>
    <col min="9942" max="9942" width="7.09765625" style="1" bestFit="1" customWidth="1"/>
    <col min="9943" max="9943" width="13.796875" style="1" bestFit="1" customWidth="1"/>
    <col min="9944" max="9944" width="18.09765625" style="1" bestFit="1" customWidth="1"/>
    <col min="9945" max="9945" width="21.19921875" style="1" bestFit="1" customWidth="1"/>
    <col min="9946" max="9946" width="7.796875" style="1" bestFit="1" customWidth="1"/>
    <col min="9947" max="9947" width="9.796875" style="1" bestFit="1" customWidth="1"/>
    <col min="9948" max="9948" width="6.796875" style="1" bestFit="1" customWidth="1"/>
    <col min="9949" max="9949" width="7.796875" style="1" bestFit="1" customWidth="1"/>
    <col min="9950" max="9950" width="9.796875" style="1" bestFit="1" customWidth="1"/>
    <col min="9951" max="9951" width="10" style="1" bestFit="1" customWidth="1"/>
    <col min="9952" max="9953" width="9.796875" style="1" bestFit="1" customWidth="1"/>
    <col min="9954" max="9954" width="8" style="1" bestFit="1" customWidth="1"/>
    <col min="9955" max="9955" width="7.796875" style="1" bestFit="1" customWidth="1"/>
    <col min="9956" max="9956" width="9.796875" style="1" bestFit="1" customWidth="1"/>
    <col min="9957" max="9957" width="11.796875" style="1" bestFit="1" customWidth="1"/>
    <col min="9958" max="9958" width="10.59765625" style="1" bestFit="1" customWidth="1"/>
    <col min="9959" max="9959" width="7.796875" style="1" bestFit="1" customWidth="1"/>
    <col min="9960" max="9960" width="10.59765625" style="1" bestFit="1" customWidth="1"/>
    <col min="9961" max="9961" width="7.796875" style="1" bestFit="1" customWidth="1"/>
    <col min="9962" max="9962" width="10.59765625" style="1" bestFit="1" customWidth="1"/>
    <col min="9963" max="9963" width="7.796875" style="1" bestFit="1" customWidth="1"/>
    <col min="9964" max="9964" width="7.296875" style="1" bestFit="1" customWidth="1"/>
    <col min="9965" max="9965" width="10.3984375" style="1" bestFit="1" customWidth="1"/>
    <col min="9966" max="9966" width="7.796875" style="1" bestFit="1" customWidth="1"/>
    <col min="9967" max="9967" width="12.19921875" style="1" bestFit="1" customWidth="1"/>
    <col min="9968" max="9968" width="12.296875" style="1" bestFit="1" customWidth="1"/>
    <col min="9969" max="9970" width="9" style="1" customWidth="1"/>
    <col min="9971" max="10165" width="9" style="1"/>
    <col min="10166" max="10166" width="5.19921875" style="1" bestFit="1" customWidth="1"/>
    <col min="10167" max="10167" width="4.3984375" style="1" bestFit="1" customWidth="1"/>
    <col min="10168" max="10168" width="12" style="1" bestFit="1" customWidth="1"/>
    <col min="10169" max="10169" width="22.19921875" style="1" bestFit="1" customWidth="1"/>
    <col min="10170" max="10171" width="10.796875" style="1" bestFit="1" customWidth="1"/>
    <col min="10172" max="10172" width="13.19921875" style="1" bestFit="1" customWidth="1"/>
    <col min="10173" max="10173" width="9.3984375" style="1" bestFit="1" customWidth="1"/>
    <col min="10174" max="10174" width="6.59765625" style="1" bestFit="1" customWidth="1"/>
    <col min="10175" max="10175" width="10.19921875" style="1" bestFit="1" customWidth="1"/>
    <col min="10176" max="10176" width="6.796875" style="1" bestFit="1" customWidth="1"/>
    <col min="10177" max="10177" width="6.59765625" style="1" bestFit="1" customWidth="1"/>
    <col min="10178" max="10178" width="6.09765625" style="1" bestFit="1" customWidth="1"/>
    <col min="10179" max="10179" width="3.59765625" style="1" bestFit="1" customWidth="1"/>
    <col min="10180" max="10180" width="6.09765625" style="1" customWidth="1"/>
    <col min="10181" max="10181" width="3.3984375" style="1" bestFit="1" customWidth="1"/>
    <col min="10182" max="10182" width="3.796875" style="1" bestFit="1" customWidth="1"/>
    <col min="10183" max="10183" width="6.09765625" style="1" bestFit="1" customWidth="1"/>
    <col min="10184" max="10184" width="6.09765625" style="1" customWidth="1"/>
    <col min="10185" max="10185" width="6.09765625" style="1" bestFit="1" customWidth="1"/>
    <col min="10186" max="10186" width="3.796875" style="1" customWidth="1"/>
    <col min="10187" max="10187" width="6.59765625" style="1" bestFit="1" customWidth="1"/>
    <col min="10188" max="10188" width="4.296875" style="1" bestFit="1" customWidth="1"/>
    <col min="10189" max="10189" width="4.59765625" style="1" bestFit="1" customWidth="1"/>
    <col min="10190" max="10190" width="6.59765625" style="1" bestFit="1" customWidth="1"/>
    <col min="10191" max="10191" width="8.796875" style="1" bestFit="1" customWidth="1"/>
    <col min="10192" max="10192" width="15" style="1" bestFit="1" customWidth="1"/>
    <col min="10193" max="10193" width="8.796875" style="1" bestFit="1" customWidth="1"/>
    <col min="10194" max="10194" width="38.796875" style="1" bestFit="1" customWidth="1"/>
    <col min="10195" max="10195" width="14.19921875" style="1" bestFit="1" customWidth="1"/>
    <col min="10196" max="10196" width="13.796875" style="1" bestFit="1" customWidth="1"/>
    <col min="10197" max="10197" width="13" style="1" bestFit="1" customWidth="1"/>
    <col min="10198" max="10198" width="7.09765625" style="1" bestFit="1" customWidth="1"/>
    <col min="10199" max="10199" width="13.796875" style="1" bestFit="1" customWidth="1"/>
    <col min="10200" max="10200" width="18.09765625" style="1" bestFit="1" customWidth="1"/>
    <col min="10201" max="10201" width="21.19921875" style="1" bestFit="1" customWidth="1"/>
    <col min="10202" max="10202" width="7.796875" style="1" bestFit="1" customWidth="1"/>
    <col min="10203" max="10203" width="9.796875" style="1" bestFit="1" customWidth="1"/>
    <col min="10204" max="10204" width="6.796875" style="1" bestFit="1" customWidth="1"/>
    <col min="10205" max="10205" width="7.796875" style="1" bestFit="1" customWidth="1"/>
    <col min="10206" max="10206" width="9.796875" style="1" bestFit="1" customWidth="1"/>
    <col min="10207" max="10207" width="10" style="1" bestFit="1" customWidth="1"/>
    <col min="10208" max="10209" width="9.796875" style="1" bestFit="1" customWidth="1"/>
    <col min="10210" max="10210" width="8" style="1" bestFit="1" customWidth="1"/>
    <col min="10211" max="10211" width="7.796875" style="1" bestFit="1" customWidth="1"/>
    <col min="10212" max="10212" width="9.796875" style="1" bestFit="1" customWidth="1"/>
    <col min="10213" max="10213" width="11.796875" style="1" bestFit="1" customWidth="1"/>
    <col min="10214" max="10214" width="10.59765625" style="1" bestFit="1" customWidth="1"/>
    <col min="10215" max="10215" width="7.796875" style="1" bestFit="1" customWidth="1"/>
    <col min="10216" max="10216" width="10.59765625" style="1" bestFit="1" customWidth="1"/>
    <col min="10217" max="10217" width="7.796875" style="1" bestFit="1" customWidth="1"/>
    <col min="10218" max="10218" width="10.59765625" style="1" bestFit="1" customWidth="1"/>
    <col min="10219" max="10219" width="7.796875" style="1" bestFit="1" customWidth="1"/>
    <col min="10220" max="10220" width="7.296875" style="1" bestFit="1" customWidth="1"/>
    <col min="10221" max="10221" width="10.3984375" style="1" bestFit="1" customWidth="1"/>
    <col min="10222" max="10222" width="7.796875" style="1" bestFit="1" customWidth="1"/>
    <col min="10223" max="10223" width="12.19921875" style="1" bestFit="1" customWidth="1"/>
    <col min="10224" max="10224" width="12.296875" style="1" bestFit="1" customWidth="1"/>
    <col min="10225" max="10226" width="9" style="1" customWidth="1"/>
    <col min="10227" max="10421" width="9" style="1"/>
    <col min="10422" max="10422" width="5.19921875" style="1" bestFit="1" customWidth="1"/>
    <col min="10423" max="10423" width="4.3984375" style="1" bestFit="1" customWidth="1"/>
    <col min="10424" max="10424" width="12" style="1" bestFit="1" customWidth="1"/>
    <col min="10425" max="10425" width="22.19921875" style="1" bestFit="1" customWidth="1"/>
    <col min="10426" max="10427" width="10.796875" style="1" bestFit="1" customWidth="1"/>
    <col min="10428" max="10428" width="13.19921875" style="1" bestFit="1" customWidth="1"/>
    <col min="10429" max="10429" width="9.3984375" style="1" bestFit="1" customWidth="1"/>
    <col min="10430" max="10430" width="6.59765625" style="1" bestFit="1" customWidth="1"/>
    <col min="10431" max="10431" width="10.19921875" style="1" bestFit="1" customWidth="1"/>
    <col min="10432" max="10432" width="6.796875" style="1" bestFit="1" customWidth="1"/>
    <col min="10433" max="10433" width="6.59765625" style="1" bestFit="1" customWidth="1"/>
    <col min="10434" max="10434" width="6.09765625" style="1" bestFit="1" customWidth="1"/>
    <col min="10435" max="10435" width="3.59765625" style="1" bestFit="1" customWidth="1"/>
    <col min="10436" max="10436" width="6.09765625" style="1" customWidth="1"/>
    <col min="10437" max="10437" width="3.3984375" style="1" bestFit="1" customWidth="1"/>
    <col min="10438" max="10438" width="3.796875" style="1" bestFit="1" customWidth="1"/>
    <col min="10439" max="10439" width="6.09765625" style="1" bestFit="1" customWidth="1"/>
    <col min="10440" max="10440" width="6.09765625" style="1" customWidth="1"/>
    <col min="10441" max="10441" width="6.09765625" style="1" bestFit="1" customWidth="1"/>
    <col min="10442" max="10442" width="3.796875" style="1" customWidth="1"/>
    <col min="10443" max="10443" width="6.59765625" style="1" bestFit="1" customWidth="1"/>
    <col min="10444" max="10444" width="4.296875" style="1" bestFit="1" customWidth="1"/>
    <col min="10445" max="10445" width="4.59765625" style="1" bestFit="1" customWidth="1"/>
    <col min="10446" max="10446" width="6.59765625" style="1" bestFit="1" customWidth="1"/>
    <col min="10447" max="10447" width="8.796875" style="1" bestFit="1" customWidth="1"/>
    <col min="10448" max="10448" width="15" style="1" bestFit="1" customWidth="1"/>
    <col min="10449" max="10449" width="8.796875" style="1" bestFit="1" customWidth="1"/>
    <col min="10450" max="10450" width="38.796875" style="1" bestFit="1" customWidth="1"/>
    <col min="10451" max="10451" width="14.19921875" style="1" bestFit="1" customWidth="1"/>
    <col min="10452" max="10452" width="13.796875" style="1" bestFit="1" customWidth="1"/>
    <col min="10453" max="10453" width="13" style="1" bestFit="1" customWidth="1"/>
    <col min="10454" max="10454" width="7.09765625" style="1" bestFit="1" customWidth="1"/>
    <col min="10455" max="10455" width="13.796875" style="1" bestFit="1" customWidth="1"/>
    <col min="10456" max="10456" width="18.09765625" style="1" bestFit="1" customWidth="1"/>
    <col min="10457" max="10457" width="21.19921875" style="1" bestFit="1" customWidth="1"/>
    <col min="10458" max="10458" width="7.796875" style="1" bestFit="1" customWidth="1"/>
    <col min="10459" max="10459" width="9.796875" style="1" bestFit="1" customWidth="1"/>
    <col min="10460" max="10460" width="6.796875" style="1" bestFit="1" customWidth="1"/>
    <col min="10461" max="10461" width="7.796875" style="1" bestFit="1" customWidth="1"/>
    <col min="10462" max="10462" width="9.796875" style="1" bestFit="1" customWidth="1"/>
    <col min="10463" max="10463" width="10" style="1" bestFit="1" customWidth="1"/>
    <col min="10464" max="10465" width="9.796875" style="1" bestFit="1" customWidth="1"/>
    <col min="10466" max="10466" width="8" style="1" bestFit="1" customWidth="1"/>
    <col min="10467" max="10467" width="7.796875" style="1" bestFit="1" customWidth="1"/>
    <col min="10468" max="10468" width="9.796875" style="1" bestFit="1" customWidth="1"/>
    <col min="10469" max="10469" width="11.796875" style="1" bestFit="1" customWidth="1"/>
    <col min="10470" max="10470" width="10.59765625" style="1" bestFit="1" customWidth="1"/>
    <col min="10471" max="10471" width="7.796875" style="1" bestFit="1" customWidth="1"/>
    <col min="10472" max="10472" width="10.59765625" style="1" bestFit="1" customWidth="1"/>
    <col min="10473" max="10473" width="7.796875" style="1" bestFit="1" customWidth="1"/>
    <col min="10474" max="10474" width="10.59765625" style="1" bestFit="1" customWidth="1"/>
    <col min="10475" max="10475" width="7.796875" style="1" bestFit="1" customWidth="1"/>
    <col min="10476" max="10476" width="7.296875" style="1" bestFit="1" customWidth="1"/>
    <col min="10477" max="10477" width="10.3984375" style="1" bestFit="1" customWidth="1"/>
    <col min="10478" max="10478" width="7.796875" style="1" bestFit="1" customWidth="1"/>
    <col min="10479" max="10479" width="12.19921875" style="1" bestFit="1" customWidth="1"/>
    <col min="10480" max="10480" width="12.296875" style="1" bestFit="1" customWidth="1"/>
    <col min="10481" max="10482" width="9" style="1" customWidth="1"/>
    <col min="10483" max="10677" width="9" style="1"/>
    <col min="10678" max="10678" width="5.19921875" style="1" bestFit="1" customWidth="1"/>
    <col min="10679" max="10679" width="4.3984375" style="1" bestFit="1" customWidth="1"/>
    <col min="10680" max="10680" width="12" style="1" bestFit="1" customWidth="1"/>
    <col min="10681" max="10681" width="22.19921875" style="1" bestFit="1" customWidth="1"/>
    <col min="10682" max="10683" width="10.796875" style="1" bestFit="1" customWidth="1"/>
    <col min="10684" max="10684" width="13.19921875" style="1" bestFit="1" customWidth="1"/>
    <col min="10685" max="10685" width="9.3984375" style="1" bestFit="1" customWidth="1"/>
    <col min="10686" max="10686" width="6.59765625" style="1" bestFit="1" customWidth="1"/>
    <col min="10687" max="10687" width="10.19921875" style="1" bestFit="1" customWidth="1"/>
    <col min="10688" max="10688" width="6.796875" style="1" bestFit="1" customWidth="1"/>
    <col min="10689" max="10689" width="6.59765625" style="1" bestFit="1" customWidth="1"/>
    <col min="10690" max="10690" width="6.09765625" style="1" bestFit="1" customWidth="1"/>
    <col min="10691" max="10691" width="3.59765625" style="1" bestFit="1" customWidth="1"/>
    <col min="10692" max="10692" width="6.09765625" style="1" customWidth="1"/>
    <col min="10693" max="10693" width="3.3984375" style="1" bestFit="1" customWidth="1"/>
    <col min="10694" max="10694" width="3.796875" style="1" bestFit="1" customWidth="1"/>
    <col min="10695" max="10695" width="6.09765625" style="1" bestFit="1" customWidth="1"/>
    <col min="10696" max="10696" width="6.09765625" style="1" customWidth="1"/>
    <col min="10697" max="10697" width="6.09765625" style="1" bestFit="1" customWidth="1"/>
    <col min="10698" max="10698" width="3.796875" style="1" customWidth="1"/>
    <col min="10699" max="10699" width="6.59765625" style="1" bestFit="1" customWidth="1"/>
    <col min="10700" max="10700" width="4.296875" style="1" bestFit="1" customWidth="1"/>
    <col min="10701" max="10701" width="4.59765625" style="1" bestFit="1" customWidth="1"/>
    <col min="10702" max="10702" width="6.59765625" style="1" bestFit="1" customWidth="1"/>
    <col min="10703" max="10703" width="8.796875" style="1" bestFit="1" customWidth="1"/>
    <col min="10704" max="10704" width="15" style="1" bestFit="1" customWidth="1"/>
    <col min="10705" max="10705" width="8.796875" style="1" bestFit="1" customWidth="1"/>
    <col min="10706" max="10706" width="38.796875" style="1" bestFit="1" customWidth="1"/>
    <col min="10707" max="10707" width="14.19921875" style="1" bestFit="1" customWidth="1"/>
    <col min="10708" max="10708" width="13.796875" style="1" bestFit="1" customWidth="1"/>
    <col min="10709" max="10709" width="13" style="1" bestFit="1" customWidth="1"/>
    <col min="10710" max="10710" width="7.09765625" style="1" bestFit="1" customWidth="1"/>
    <col min="10711" max="10711" width="13.796875" style="1" bestFit="1" customWidth="1"/>
    <col min="10712" max="10712" width="18.09765625" style="1" bestFit="1" customWidth="1"/>
    <col min="10713" max="10713" width="21.19921875" style="1" bestFit="1" customWidth="1"/>
    <col min="10714" max="10714" width="7.796875" style="1" bestFit="1" customWidth="1"/>
    <col min="10715" max="10715" width="9.796875" style="1" bestFit="1" customWidth="1"/>
    <col min="10716" max="10716" width="6.796875" style="1" bestFit="1" customWidth="1"/>
    <col min="10717" max="10717" width="7.796875" style="1" bestFit="1" customWidth="1"/>
    <col min="10718" max="10718" width="9.796875" style="1" bestFit="1" customWidth="1"/>
    <col min="10719" max="10719" width="10" style="1" bestFit="1" customWidth="1"/>
    <col min="10720" max="10721" width="9.796875" style="1" bestFit="1" customWidth="1"/>
    <col min="10722" max="10722" width="8" style="1" bestFit="1" customWidth="1"/>
    <col min="10723" max="10723" width="7.796875" style="1" bestFit="1" customWidth="1"/>
    <col min="10724" max="10724" width="9.796875" style="1" bestFit="1" customWidth="1"/>
    <col min="10725" max="10725" width="11.796875" style="1" bestFit="1" customWidth="1"/>
    <col min="10726" max="10726" width="10.59765625" style="1" bestFit="1" customWidth="1"/>
    <col min="10727" max="10727" width="7.796875" style="1" bestFit="1" customWidth="1"/>
    <col min="10728" max="10728" width="10.59765625" style="1" bestFit="1" customWidth="1"/>
    <col min="10729" max="10729" width="7.796875" style="1" bestFit="1" customWidth="1"/>
    <col min="10730" max="10730" width="10.59765625" style="1" bestFit="1" customWidth="1"/>
    <col min="10731" max="10731" width="7.796875" style="1" bestFit="1" customWidth="1"/>
    <col min="10732" max="10732" width="7.296875" style="1" bestFit="1" customWidth="1"/>
    <col min="10733" max="10733" width="10.3984375" style="1" bestFit="1" customWidth="1"/>
    <col min="10734" max="10734" width="7.796875" style="1" bestFit="1" customWidth="1"/>
    <col min="10735" max="10735" width="12.19921875" style="1" bestFit="1" customWidth="1"/>
    <col min="10736" max="10736" width="12.296875" style="1" bestFit="1" customWidth="1"/>
    <col min="10737" max="10738" width="9" style="1" customWidth="1"/>
    <col min="10739" max="10933" width="9" style="1"/>
    <col min="10934" max="10934" width="5.19921875" style="1" bestFit="1" customWidth="1"/>
    <col min="10935" max="10935" width="4.3984375" style="1" bestFit="1" customWidth="1"/>
    <col min="10936" max="10936" width="12" style="1" bestFit="1" customWidth="1"/>
    <col min="10937" max="10937" width="22.19921875" style="1" bestFit="1" customWidth="1"/>
    <col min="10938" max="10939" width="10.796875" style="1" bestFit="1" customWidth="1"/>
    <col min="10940" max="10940" width="13.19921875" style="1" bestFit="1" customWidth="1"/>
    <col min="10941" max="10941" width="9.3984375" style="1" bestFit="1" customWidth="1"/>
    <col min="10942" max="10942" width="6.59765625" style="1" bestFit="1" customWidth="1"/>
    <col min="10943" max="10943" width="10.19921875" style="1" bestFit="1" customWidth="1"/>
    <col min="10944" max="10944" width="6.796875" style="1" bestFit="1" customWidth="1"/>
    <col min="10945" max="10945" width="6.59765625" style="1" bestFit="1" customWidth="1"/>
    <col min="10946" max="10946" width="6.09765625" style="1" bestFit="1" customWidth="1"/>
    <col min="10947" max="10947" width="3.59765625" style="1" bestFit="1" customWidth="1"/>
    <col min="10948" max="10948" width="6.09765625" style="1" customWidth="1"/>
    <col min="10949" max="10949" width="3.3984375" style="1" bestFit="1" customWidth="1"/>
    <col min="10950" max="10950" width="3.796875" style="1" bestFit="1" customWidth="1"/>
    <col min="10951" max="10951" width="6.09765625" style="1" bestFit="1" customWidth="1"/>
    <col min="10952" max="10952" width="6.09765625" style="1" customWidth="1"/>
    <col min="10953" max="10953" width="6.09765625" style="1" bestFit="1" customWidth="1"/>
    <col min="10954" max="10954" width="3.796875" style="1" customWidth="1"/>
    <col min="10955" max="10955" width="6.59765625" style="1" bestFit="1" customWidth="1"/>
    <col min="10956" max="10956" width="4.296875" style="1" bestFit="1" customWidth="1"/>
    <col min="10957" max="10957" width="4.59765625" style="1" bestFit="1" customWidth="1"/>
    <col min="10958" max="10958" width="6.59765625" style="1" bestFit="1" customWidth="1"/>
    <col min="10959" max="10959" width="8.796875" style="1" bestFit="1" customWidth="1"/>
    <col min="10960" max="10960" width="15" style="1" bestFit="1" customWidth="1"/>
    <col min="10961" max="10961" width="8.796875" style="1" bestFit="1" customWidth="1"/>
    <col min="10962" max="10962" width="38.796875" style="1" bestFit="1" customWidth="1"/>
    <col min="10963" max="10963" width="14.19921875" style="1" bestFit="1" customWidth="1"/>
    <col min="10964" max="10964" width="13.796875" style="1" bestFit="1" customWidth="1"/>
    <col min="10965" max="10965" width="13" style="1" bestFit="1" customWidth="1"/>
    <col min="10966" max="10966" width="7.09765625" style="1" bestFit="1" customWidth="1"/>
    <col min="10967" max="10967" width="13.796875" style="1" bestFit="1" customWidth="1"/>
    <col min="10968" max="10968" width="18.09765625" style="1" bestFit="1" customWidth="1"/>
    <col min="10969" max="10969" width="21.19921875" style="1" bestFit="1" customWidth="1"/>
    <col min="10970" max="10970" width="7.796875" style="1" bestFit="1" customWidth="1"/>
    <col min="10971" max="10971" width="9.796875" style="1" bestFit="1" customWidth="1"/>
    <col min="10972" max="10972" width="6.796875" style="1" bestFit="1" customWidth="1"/>
    <col min="10973" max="10973" width="7.796875" style="1" bestFit="1" customWidth="1"/>
    <col min="10974" max="10974" width="9.796875" style="1" bestFit="1" customWidth="1"/>
    <col min="10975" max="10975" width="10" style="1" bestFit="1" customWidth="1"/>
    <col min="10976" max="10977" width="9.796875" style="1" bestFit="1" customWidth="1"/>
    <col min="10978" max="10978" width="8" style="1" bestFit="1" customWidth="1"/>
    <col min="10979" max="10979" width="7.796875" style="1" bestFit="1" customWidth="1"/>
    <col min="10980" max="10980" width="9.796875" style="1" bestFit="1" customWidth="1"/>
    <col min="10981" max="10981" width="11.796875" style="1" bestFit="1" customWidth="1"/>
    <col min="10982" max="10982" width="10.59765625" style="1" bestFit="1" customWidth="1"/>
    <col min="10983" max="10983" width="7.796875" style="1" bestFit="1" customWidth="1"/>
    <col min="10984" max="10984" width="10.59765625" style="1" bestFit="1" customWidth="1"/>
    <col min="10985" max="10985" width="7.796875" style="1" bestFit="1" customWidth="1"/>
    <col min="10986" max="10986" width="10.59765625" style="1" bestFit="1" customWidth="1"/>
    <col min="10987" max="10987" width="7.796875" style="1" bestFit="1" customWidth="1"/>
    <col min="10988" max="10988" width="7.296875" style="1" bestFit="1" customWidth="1"/>
    <col min="10989" max="10989" width="10.3984375" style="1" bestFit="1" customWidth="1"/>
    <col min="10990" max="10990" width="7.796875" style="1" bestFit="1" customWidth="1"/>
    <col min="10991" max="10991" width="12.19921875" style="1" bestFit="1" customWidth="1"/>
    <col min="10992" max="10992" width="12.296875" style="1" bestFit="1" customWidth="1"/>
    <col min="10993" max="10994" width="9" style="1" customWidth="1"/>
    <col min="10995" max="11189" width="9" style="1"/>
    <col min="11190" max="11190" width="5.19921875" style="1" bestFit="1" customWidth="1"/>
    <col min="11191" max="11191" width="4.3984375" style="1" bestFit="1" customWidth="1"/>
    <col min="11192" max="11192" width="12" style="1" bestFit="1" customWidth="1"/>
    <col min="11193" max="11193" width="22.19921875" style="1" bestFit="1" customWidth="1"/>
    <col min="11194" max="11195" width="10.796875" style="1" bestFit="1" customWidth="1"/>
    <col min="11196" max="11196" width="13.19921875" style="1" bestFit="1" customWidth="1"/>
    <col min="11197" max="11197" width="9.3984375" style="1" bestFit="1" customWidth="1"/>
    <col min="11198" max="11198" width="6.59765625" style="1" bestFit="1" customWidth="1"/>
    <col min="11199" max="11199" width="10.19921875" style="1" bestFit="1" customWidth="1"/>
    <col min="11200" max="11200" width="6.796875" style="1" bestFit="1" customWidth="1"/>
    <col min="11201" max="11201" width="6.59765625" style="1" bestFit="1" customWidth="1"/>
    <col min="11202" max="11202" width="6.09765625" style="1" bestFit="1" customWidth="1"/>
    <col min="11203" max="11203" width="3.59765625" style="1" bestFit="1" customWidth="1"/>
    <col min="11204" max="11204" width="6.09765625" style="1" customWidth="1"/>
    <col min="11205" max="11205" width="3.3984375" style="1" bestFit="1" customWidth="1"/>
    <col min="11206" max="11206" width="3.796875" style="1" bestFit="1" customWidth="1"/>
    <col min="11207" max="11207" width="6.09765625" style="1" bestFit="1" customWidth="1"/>
    <col min="11208" max="11208" width="6.09765625" style="1" customWidth="1"/>
    <col min="11209" max="11209" width="6.09765625" style="1" bestFit="1" customWidth="1"/>
    <col min="11210" max="11210" width="3.796875" style="1" customWidth="1"/>
    <col min="11211" max="11211" width="6.59765625" style="1" bestFit="1" customWidth="1"/>
    <col min="11212" max="11212" width="4.296875" style="1" bestFit="1" customWidth="1"/>
    <col min="11213" max="11213" width="4.59765625" style="1" bestFit="1" customWidth="1"/>
    <col min="11214" max="11214" width="6.59765625" style="1" bestFit="1" customWidth="1"/>
    <col min="11215" max="11215" width="8.796875" style="1" bestFit="1" customWidth="1"/>
    <col min="11216" max="11216" width="15" style="1" bestFit="1" customWidth="1"/>
    <col min="11217" max="11217" width="8.796875" style="1" bestFit="1" customWidth="1"/>
    <col min="11218" max="11218" width="38.796875" style="1" bestFit="1" customWidth="1"/>
    <col min="11219" max="11219" width="14.19921875" style="1" bestFit="1" customWidth="1"/>
    <col min="11220" max="11220" width="13.796875" style="1" bestFit="1" customWidth="1"/>
    <col min="11221" max="11221" width="13" style="1" bestFit="1" customWidth="1"/>
    <col min="11222" max="11222" width="7.09765625" style="1" bestFit="1" customWidth="1"/>
    <col min="11223" max="11223" width="13.796875" style="1" bestFit="1" customWidth="1"/>
    <col min="11224" max="11224" width="18.09765625" style="1" bestFit="1" customWidth="1"/>
    <col min="11225" max="11225" width="21.19921875" style="1" bestFit="1" customWidth="1"/>
    <col min="11226" max="11226" width="7.796875" style="1" bestFit="1" customWidth="1"/>
    <col min="11227" max="11227" width="9.796875" style="1" bestFit="1" customWidth="1"/>
    <col min="11228" max="11228" width="6.796875" style="1" bestFit="1" customWidth="1"/>
    <col min="11229" max="11229" width="7.796875" style="1" bestFit="1" customWidth="1"/>
    <col min="11230" max="11230" width="9.796875" style="1" bestFit="1" customWidth="1"/>
    <col min="11231" max="11231" width="10" style="1" bestFit="1" customWidth="1"/>
    <col min="11232" max="11233" width="9.796875" style="1" bestFit="1" customWidth="1"/>
    <col min="11234" max="11234" width="8" style="1" bestFit="1" customWidth="1"/>
    <col min="11235" max="11235" width="7.796875" style="1" bestFit="1" customWidth="1"/>
    <col min="11236" max="11236" width="9.796875" style="1" bestFit="1" customWidth="1"/>
    <col min="11237" max="11237" width="11.796875" style="1" bestFit="1" customWidth="1"/>
    <col min="11238" max="11238" width="10.59765625" style="1" bestFit="1" customWidth="1"/>
    <col min="11239" max="11239" width="7.796875" style="1" bestFit="1" customWidth="1"/>
    <col min="11240" max="11240" width="10.59765625" style="1" bestFit="1" customWidth="1"/>
    <col min="11241" max="11241" width="7.796875" style="1" bestFit="1" customWidth="1"/>
    <col min="11242" max="11242" width="10.59765625" style="1" bestFit="1" customWidth="1"/>
    <col min="11243" max="11243" width="7.796875" style="1" bestFit="1" customWidth="1"/>
    <col min="11244" max="11244" width="7.296875" style="1" bestFit="1" customWidth="1"/>
    <col min="11245" max="11245" width="10.3984375" style="1" bestFit="1" customWidth="1"/>
    <col min="11246" max="11246" width="7.796875" style="1" bestFit="1" customWidth="1"/>
    <col min="11247" max="11247" width="12.19921875" style="1" bestFit="1" customWidth="1"/>
    <col min="11248" max="11248" width="12.296875" style="1" bestFit="1" customWidth="1"/>
    <col min="11249" max="11250" width="9" style="1" customWidth="1"/>
    <col min="11251" max="11445" width="9" style="1"/>
    <col min="11446" max="11446" width="5.19921875" style="1" bestFit="1" customWidth="1"/>
    <col min="11447" max="11447" width="4.3984375" style="1" bestFit="1" customWidth="1"/>
    <col min="11448" max="11448" width="12" style="1" bestFit="1" customWidth="1"/>
    <col min="11449" max="11449" width="22.19921875" style="1" bestFit="1" customWidth="1"/>
    <col min="11450" max="11451" width="10.796875" style="1" bestFit="1" customWidth="1"/>
    <col min="11452" max="11452" width="13.19921875" style="1" bestFit="1" customWidth="1"/>
    <col min="11453" max="11453" width="9.3984375" style="1" bestFit="1" customWidth="1"/>
    <col min="11454" max="11454" width="6.59765625" style="1" bestFit="1" customWidth="1"/>
    <col min="11455" max="11455" width="10.19921875" style="1" bestFit="1" customWidth="1"/>
    <col min="11456" max="11456" width="6.796875" style="1" bestFit="1" customWidth="1"/>
    <col min="11457" max="11457" width="6.59765625" style="1" bestFit="1" customWidth="1"/>
    <col min="11458" max="11458" width="6.09765625" style="1" bestFit="1" customWidth="1"/>
    <col min="11459" max="11459" width="3.59765625" style="1" bestFit="1" customWidth="1"/>
    <col min="11460" max="11460" width="6.09765625" style="1" customWidth="1"/>
    <col min="11461" max="11461" width="3.3984375" style="1" bestFit="1" customWidth="1"/>
    <col min="11462" max="11462" width="3.796875" style="1" bestFit="1" customWidth="1"/>
    <col min="11463" max="11463" width="6.09765625" style="1" bestFit="1" customWidth="1"/>
    <col min="11464" max="11464" width="6.09765625" style="1" customWidth="1"/>
    <col min="11465" max="11465" width="6.09765625" style="1" bestFit="1" customWidth="1"/>
    <col min="11466" max="11466" width="3.796875" style="1" customWidth="1"/>
    <col min="11467" max="11467" width="6.59765625" style="1" bestFit="1" customWidth="1"/>
    <col min="11468" max="11468" width="4.296875" style="1" bestFit="1" customWidth="1"/>
    <col min="11469" max="11469" width="4.59765625" style="1" bestFit="1" customWidth="1"/>
    <col min="11470" max="11470" width="6.59765625" style="1" bestFit="1" customWidth="1"/>
    <col min="11471" max="11471" width="8.796875" style="1" bestFit="1" customWidth="1"/>
    <col min="11472" max="11472" width="15" style="1" bestFit="1" customWidth="1"/>
    <col min="11473" max="11473" width="8.796875" style="1" bestFit="1" customWidth="1"/>
    <col min="11474" max="11474" width="38.796875" style="1" bestFit="1" customWidth="1"/>
    <col min="11475" max="11475" width="14.19921875" style="1" bestFit="1" customWidth="1"/>
    <col min="11476" max="11476" width="13.796875" style="1" bestFit="1" customWidth="1"/>
    <col min="11477" max="11477" width="13" style="1" bestFit="1" customWidth="1"/>
    <col min="11478" max="11478" width="7.09765625" style="1" bestFit="1" customWidth="1"/>
    <col min="11479" max="11479" width="13.796875" style="1" bestFit="1" customWidth="1"/>
    <col min="11480" max="11480" width="18.09765625" style="1" bestFit="1" customWidth="1"/>
    <col min="11481" max="11481" width="21.19921875" style="1" bestFit="1" customWidth="1"/>
    <col min="11482" max="11482" width="7.796875" style="1" bestFit="1" customWidth="1"/>
    <col min="11483" max="11483" width="9.796875" style="1" bestFit="1" customWidth="1"/>
    <col min="11484" max="11484" width="6.796875" style="1" bestFit="1" customWidth="1"/>
    <col min="11485" max="11485" width="7.796875" style="1" bestFit="1" customWidth="1"/>
    <col min="11486" max="11486" width="9.796875" style="1" bestFit="1" customWidth="1"/>
    <col min="11487" max="11487" width="10" style="1" bestFit="1" customWidth="1"/>
    <col min="11488" max="11489" width="9.796875" style="1" bestFit="1" customWidth="1"/>
    <col min="11490" max="11490" width="8" style="1" bestFit="1" customWidth="1"/>
    <col min="11491" max="11491" width="7.796875" style="1" bestFit="1" customWidth="1"/>
    <col min="11492" max="11492" width="9.796875" style="1" bestFit="1" customWidth="1"/>
    <col min="11493" max="11493" width="11.796875" style="1" bestFit="1" customWidth="1"/>
    <col min="11494" max="11494" width="10.59765625" style="1" bestFit="1" customWidth="1"/>
    <col min="11495" max="11495" width="7.796875" style="1" bestFit="1" customWidth="1"/>
    <col min="11496" max="11496" width="10.59765625" style="1" bestFit="1" customWidth="1"/>
    <col min="11497" max="11497" width="7.796875" style="1" bestFit="1" customWidth="1"/>
    <col min="11498" max="11498" width="10.59765625" style="1" bestFit="1" customWidth="1"/>
    <col min="11499" max="11499" width="7.796875" style="1" bestFit="1" customWidth="1"/>
    <col min="11500" max="11500" width="7.296875" style="1" bestFit="1" customWidth="1"/>
    <col min="11501" max="11501" width="10.3984375" style="1" bestFit="1" customWidth="1"/>
    <col min="11502" max="11502" width="7.796875" style="1" bestFit="1" customWidth="1"/>
    <col min="11503" max="11503" width="12.19921875" style="1" bestFit="1" customWidth="1"/>
    <col min="11504" max="11504" width="12.296875" style="1" bestFit="1" customWidth="1"/>
    <col min="11505" max="11506" width="9" style="1" customWidth="1"/>
    <col min="11507" max="11701" width="9" style="1"/>
    <col min="11702" max="11702" width="5.19921875" style="1" bestFit="1" customWidth="1"/>
    <col min="11703" max="11703" width="4.3984375" style="1" bestFit="1" customWidth="1"/>
    <col min="11704" max="11704" width="12" style="1" bestFit="1" customWidth="1"/>
    <col min="11705" max="11705" width="22.19921875" style="1" bestFit="1" customWidth="1"/>
    <col min="11706" max="11707" width="10.796875" style="1" bestFit="1" customWidth="1"/>
    <col min="11708" max="11708" width="13.19921875" style="1" bestFit="1" customWidth="1"/>
    <col min="11709" max="11709" width="9.3984375" style="1" bestFit="1" customWidth="1"/>
    <col min="11710" max="11710" width="6.59765625" style="1" bestFit="1" customWidth="1"/>
    <col min="11711" max="11711" width="10.19921875" style="1" bestFit="1" customWidth="1"/>
    <col min="11712" max="11712" width="6.796875" style="1" bestFit="1" customWidth="1"/>
    <col min="11713" max="11713" width="6.59765625" style="1" bestFit="1" customWidth="1"/>
    <col min="11714" max="11714" width="6.09765625" style="1" bestFit="1" customWidth="1"/>
    <col min="11715" max="11715" width="3.59765625" style="1" bestFit="1" customWidth="1"/>
    <col min="11716" max="11716" width="6.09765625" style="1" customWidth="1"/>
    <col min="11717" max="11717" width="3.3984375" style="1" bestFit="1" customWidth="1"/>
    <col min="11718" max="11718" width="3.796875" style="1" bestFit="1" customWidth="1"/>
    <col min="11719" max="11719" width="6.09765625" style="1" bestFit="1" customWidth="1"/>
    <col min="11720" max="11720" width="6.09765625" style="1" customWidth="1"/>
    <col min="11721" max="11721" width="6.09765625" style="1" bestFit="1" customWidth="1"/>
    <col min="11722" max="11722" width="3.796875" style="1" customWidth="1"/>
    <col min="11723" max="11723" width="6.59765625" style="1" bestFit="1" customWidth="1"/>
    <col min="11724" max="11724" width="4.296875" style="1" bestFit="1" customWidth="1"/>
    <col min="11725" max="11725" width="4.59765625" style="1" bestFit="1" customWidth="1"/>
    <col min="11726" max="11726" width="6.59765625" style="1" bestFit="1" customWidth="1"/>
    <col min="11727" max="11727" width="8.796875" style="1" bestFit="1" customWidth="1"/>
    <col min="11728" max="11728" width="15" style="1" bestFit="1" customWidth="1"/>
    <col min="11729" max="11729" width="8.796875" style="1" bestFit="1" customWidth="1"/>
    <col min="11730" max="11730" width="38.796875" style="1" bestFit="1" customWidth="1"/>
    <col min="11731" max="11731" width="14.19921875" style="1" bestFit="1" customWidth="1"/>
    <col min="11732" max="11732" width="13.796875" style="1" bestFit="1" customWidth="1"/>
    <col min="11733" max="11733" width="13" style="1" bestFit="1" customWidth="1"/>
    <col min="11734" max="11734" width="7.09765625" style="1" bestFit="1" customWidth="1"/>
    <col min="11735" max="11735" width="13.796875" style="1" bestFit="1" customWidth="1"/>
    <col min="11736" max="11736" width="18.09765625" style="1" bestFit="1" customWidth="1"/>
    <col min="11737" max="11737" width="21.19921875" style="1" bestFit="1" customWidth="1"/>
    <col min="11738" max="11738" width="7.796875" style="1" bestFit="1" customWidth="1"/>
    <col min="11739" max="11739" width="9.796875" style="1" bestFit="1" customWidth="1"/>
    <col min="11740" max="11740" width="6.796875" style="1" bestFit="1" customWidth="1"/>
    <col min="11741" max="11741" width="7.796875" style="1" bestFit="1" customWidth="1"/>
    <col min="11742" max="11742" width="9.796875" style="1" bestFit="1" customWidth="1"/>
    <col min="11743" max="11743" width="10" style="1" bestFit="1" customWidth="1"/>
    <col min="11744" max="11745" width="9.796875" style="1" bestFit="1" customWidth="1"/>
    <col min="11746" max="11746" width="8" style="1" bestFit="1" customWidth="1"/>
    <col min="11747" max="11747" width="7.796875" style="1" bestFit="1" customWidth="1"/>
    <col min="11748" max="11748" width="9.796875" style="1" bestFit="1" customWidth="1"/>
    <col min="11749" max="11749" width="11.796875" style="1" bestFit="1" customWidth="1"/>
    <col min="11750" max="11750" width="10.59765625" style="1" bestFit="1" customWidth="1"/>
    <col min="11751" max="11751" width="7.796875" style="1" bestFit="1" customWidth="1"/>
    <col min="11752" max="11752" width="10.59765625" style="1" bestFit="1" customWidth="1"/>
    <col min="11753" max="11753" width="7.796875" style="1" bestFit="1" customWidth="1"/>
    <col min="11754" max="11754" width="10.59765625" style="1" bestFit="1" customWidth="1"/>
    <col min="11755" max="11755" width="7.796875" style="1" bestFit="1" customWidth="1"/>
    <col min="11756" max="11756" width="7.296875" style="1" bestFit="1" customWidth="1"/>
    <col min="11757" max="11757" width="10.3984375" style="1" bestFit="1" customWidth="1"/>
    <col min="11758" max="11758" width="7.796875" style="1" bestFit="1" customWidth="1"/>
    <col min="11759" max="11759" width="12.19921875" style="1" bestFit="1" customWidth="1"/>
    <col min="11760" max="11760" width="12.296875" style="1" bestFit="1" customWidth="1"/>
    <col min="11761" max="11762" width="9" style="1" customWidth="1"/>
    <col min="11763" max="11957" width="9" style="1"/>
    <col min="11958" max="11958" width="5.19921875" style="1" bestFit="1" customWidth="1"/>
    <col min="11959" max="11959" width="4.3984375" style="1" bestFit="1" customWidth="1"/>
    <col min="11960" max="11960" width="12" style="1" bestFit="1" customWidth="1"/>
    <col min="11961" max="11961" width="22.19921875" style="1" bestFit="1" customWidth="1"/>
    <col min="11962" max="11963" width="10.796875" style="1" bestFit="1" customWidth="1"/>
    <col min="11964" max="11964" width="13.19921875" style="1" bestFit="1" customWidth="1"/>
    <col min="11965" max="11965" width="9.3984375" style="1" bestFit="1" customWidth="1"/>
    <col min="11966" max="11966" width="6.59765625" style="1" bestFit="1" customWidth="1"/>
    <col min="11967" max="11967" width="10.19921875" style="1" bestFit="1" customWidth="1"/>
    <col min="11968" max="11968" width="6.796875" style="1" bestFit="1" customWidth="1"/>
    <col min="11969" max="11969" width="6.59765625" style="1" bestFit="1" customWidth="1"/>
    <col min="11970" max="11970" width="6.09765625" style="1" bestFit="1" customWidth="1"/>
    <col min="11971" max="11971" width="3.59765625" style="1" bestFit="1" customWidth="1"/>
    <col min="11972" max="11972" width="6.09765625" style="1" customWidth="1"/>
    <col min="11973" max="11973" width="3.3984375" style="1" bestFit="1" customWidth="1"/>
    <col min="11974" max="11974" width="3.796875" style="1" bestFit="1" customWidth="1"/>
    <col min="11975" max="11975" width="6.09765625" style="1" bestFit="1" customWidth="1"/>
    <col min="11976" max="11976" width="6.09765625" style="1" customWidth="1"/>
    <col min="11977" max="11977" width="6.09765625" style="1" bestFit="1" customWidth="1"/>
    <col min="11978" max="11978" width="3.796875" style="1" customWidth="1"/>
    <col min="11979" max="11979" width="6.59765625" style="1" bestFit="1" customWidth="1"/>
    <col min="11980" max="11980" width="4.296875" style="1" bestFit="1" customWidth="1"/>
    <col min="11981" max="11981" width="4.59765625" style="1" bestFit="1" customWidth="1"/>
    <col min="11982" max="11982" width="6.59765625" style="1" bestFit="1" customWidth="1"/>
    <col min="11983" max="11983" width="8.796875" style="1" bestFit="1" customWidth="1"/>
    <col min="11984" max="11984" width="15" style="1" bestFit="1" customWidth="1"/>
    <col min="11985" max="11985" width="8.796875" style="1" bestFit="1" customWidth="1"/>
    <col min="11986" max="11986" width="38.796875" style="1" bestFit="1" customWidth="1"/>
    <col min="11987" max="11987" width="14.19921875" style="1" bestFit="1" customWidth="1"/>
    <col min="11988" max="11988" width="13.796875" style="1" bestFit="1" customWidth="1"/>
    <col min="11989" max="11989" width="13" style="1" bestFit="1" customWidth="1"/>
    <col min="11990" max="11990" width="7.09765625" style="1" bestFit="1" customWidth="1"/>
    <col min="11991" max="11991" width="13.796875" style="1" bestFit="1" customWidth="1"/>
    <col min="11992" max="11992" width="18.09765625" style="1" bestFit="1" customWidth="1"/>
    <col min="11993" max="11993" width="21.19921875" style="1" bestFit="1" customWidth="1"/>
    <col min="11994" max="11994" width="7.796875" style="1" bestFit="1" customWidth="1"/>
    <col min="11995" max="11995" width="9.796875" style="1" bestFit="1" customWidth="1"/>
    <col min="11996" max="11996" width="6.796875" style="1" bestFit="1" customWidth="1"/>
    <col min="11997" max="11997" width="7.796875" style="1" bestFit="1" customWidth="1"/>
    <col min="11998" max="11998" width="9.796875" style="1" bestFit="1" customWidth="1"/>
    <col min="11999" max="11999" width="10" style="1" bestFit="1" customWidth="1"/>
    <col min="12000" max="12001" width="9.796875" style="1" bestFit="1" customWidth="1"/>
    <col min="12002" max="12002" width="8" style="1" bestFit="1" customWidth="1"/>
    <col min="12003" max="12003" width="7.796875" style="1" bestFit="1" customWidth="1"/>
    <col min="12004" max="12004" width="9.796875" style="1" bestFit="1" customWidth="1"/>
    <col min="12005" max="12005" width="11.796875" style="1" bestFit="1" customWidth="1"/>
    <col min="12006" max="12006" width="10.59765625" style="1" bestFit="1" customWidth="1"/>
    <col min="12007" max="12007" width="7.796875" style="1" bestFit="1" customWidth="1"/>
    <col min="12008" max="12008" width="10.59765625" style="1" bestFit="1" customWidth="1"/>
    <col min="12009" max="12009" width="7.796875" style="1" bestFit="1" customWidth="1"/>
    <col min="12010" max="12010" width="10.59765625" style="1" bestFit="1" customWidth="1"/>
    <col min="12011" max="12011" width="7.796875" style="1" bestFit="1" customWidth="1"/>
    <col min="12012" max="12012" width="7.296875" style="1" bestFit="1" customWidth="1"/>
    <col min="12013" max="12013" width="10.3984375" style="1" bestFit="1" customWidth="1"/>
    <col min="12014" max="12014" width="7.796875" style="1" bestFit="1" customWidth="1"/>
    <col min="12015" max="12015" width="12.19921875" style="1" bestFit="1" customWidth="1"/>
    <col min="12016" max="12016" width="12.296875" style="1" bestFit="1" customWidth="1"/>
    <col min="12017" max="12018" width="9" style="1" customWidth="1"/>
    <col min="12019" max="12213" width="9" style="1"/>
    <col min="12214" max="12214" width="5.19921875" style="1" bestFit="1" customWidth="1"/>
    <col min="12215" max="12215" width="4.3984375" style="1" bestFit="1" customWidth="1"/>
    <col min="12216" max="12216" width="12" style="1" bestFit="1" customWidth="1"/>
    <col min="12217" max="12217" width="22.19921875" style="1" bestFit="1" customWidth="1"/>
    <col min="12218" max="12219" width="10.796875" style="1" bestFit="1" customWidth="1"/>
    <col min="12220" max="12220" width="13.19921875" style="1" bestFit="1" customWidth="1"/>
    <col min="12221" max="12221" width="9.3984375" style="1" bestFit="1" customWidth="1"/>
    <col min="12222" max="12222" width="6.59765625" style="1" bestFit="1" customWidth="1"/>
    <col min="12223" max="12223" width="10.19921875" style="1" bestFit="1" customWidth="1"/>
    <col min="12224" max="12224" width="6.796875" style="1" bestFit="1" customWidth="1"/>
    <col min="12225" max="12225" width="6.59765625" style="1" bestFit="1" customWidth="1"/>
    <col min="12226" max="12226" width="6.09765625" style="1" bestFit="1" customWidth="1"/>
    <col min="12227" max="12227" width="3.59765625" style="1" bestFit="1" customWidth="1"/>
    <col min="12228" max="12228" width="6.09765625" style="1" customWidth="1"/>
    <col min="12229" max="12229" width="3.3984375" style="1" bestFit="1" customWidth="1"/>
    <col min="12230" max="12230" width="3.796875" style="1" bestFit="1" customWidth="1"/>
    <col min="12231" max="12231" width="6.09765625" style="1" bestFit="1" customWidth="1"/>
    <col min="12232" max="12232" width="6.09765625" style="1" customWidth="1"/>
    <col min="12233" max="12233" width="6.09765625" style="1" bestFit="1" customWidth="1"/>
    <col min="12234" max="12234" width="3.796875" style="1" customWidth="1"/>
    <col min="12235" max="12235" width="6.59765625" style="1" bestFit="1" customWidth="1"/>
    <col min="12236" max="12236" width="4.296875" style="1" bestFit="1" customWidth="1"/>
    <col min="12237" max="12237" width="4.59765625" style="1" bestFit="1" customWidth="1"/>
    <col min="12238" max="12238" width="6.59765625" style="1" bestFit="1" customWidth="1"/>
    <col min="12239" max="12239" width="8.796875" style="1" bestFit="1" customWidth="1"/>
    <col min="12240" max="12240" width="15" style="1" bestFit="1" customWidth="1"/>
    <col min="12241" max="12241" width="8.796875" style="1" bestFit="1" customWidth="1"/>
    <col min="12242" max="12242" width="38.796875" style="1" bestFit="1" customWidth="1"/>
    <col min="12243" max="12243" width="14.19921875" style="1" bestFit="1" customWidth="1"/>
    <col min="12244" max="12244" width="13.796875" style="1" bestFit="1" customWidth="1"/>
    <col min="12245" max="12245" width="13" style="1" bestFit="1" customWidth="1"/>
    <col min="12246" max="12246" width="7.09765625" style="1" bestFit="1" customWidth="1"/>
    <col min="12247" max="12247" width="13.796875" style="1" bestFit="1" customWidth="1"/>
    <col min="12248" max="12248" width="18.09765625" style="1" bestFit="1" customWidth="1"/>
    <col min="12249" max="12249" width="21.19921875" style="1" bestFit="1" customWidth="1"/>
    <col min="12250" max="12250" width="7.796875" style="1" bestFit="1" customWidth="1"/>
    <col min="12251" max="12251" width="9.796875" style="1" bestFit="1" customWidth="1"/>
    <col min="12252" max="12252" width="6.796875" style="1" bestFit="1" customWidth="1"/>
    <col min="12253" max="12253" width="7.796875" style="1" bestFit="1" customWidth="1"/>
    <col min="12254" max="12254" width="9.796875" style="1" bestFit="1" customWidth="1"/>
    <col min="12255" max="12255" width="10" style="1" bestFit="1" customWidth="1"/>
    <col min="12256" max="12257" width="9.796875" style="1" bestFit="1" customWidth="1"/>
    <col min="12258" max="12258" width="8" style="1" bestFit="1" customWidth="1"/>
    <col min="12259" max="12259" width="7.796875" style="1" bestFit="1" customWidth="1"/>
    <col min="12260" max="12260" width="9.796875" style="1" bestFit="1" customWidth="1"/>
    <col min="12261" max="12261" width="11.796875" style="1" bestFit="1" customWidth="1"/>
    <col min="12262" max="12262" width="10.59765625" style="1" bestFit="1" customWidth="1"/>
    <col min="12263" max="12263" width="7.796875" style="1" bestFit="1" customWidth="1"/>
    <col min="12264" max="12264" width="10.59765625" style="1" bestFit="1" customWidth="1"/>
    <col min="12265" max="12265" width="7.796875" style="1" bestFit="1" customWidth="1"/>
    <col min="12266" max="12266" width="10.59765625" style="1" bestFit="1" customWidth="1"/>
    <col min="12267" max="12267" width="7.796875" style="1" bestFit="1" customWidth="1"/>
    <col min="12268" max="12268" width="7.296875" style="1" bestFit="1" customWidth="1"/>
    <col min="12269" max="12269" width="10.3984375" style="1" bestFit="1" customWidth="1"/>
    <col min="12270" max="12270" width="7.796875" style="1" bestFit="1" customWidth="1"/>
    <col min="12271" max="12271" width="12.19921875" style="1" bestFit="1" customWidth="1"/>
    <col min="12272" max="12272" width="12.296875" style="1" bestFit="1" customWidth="1"/>
    <col min="12273" max="12274" width="9" style="1" customWidth="1"/>
    <col min="12275" max="12469" width="9" style="1"/>
    <col min="12470" max="12470" width="5.19921875" style="1" bestFit="1" customWidth="1"/>
    <col min="12471" max="12471" width="4.3984375" style="1" bestFit="1" customWidth="1"/>
    <col min="12472" max="12472" width="12" style="1" bestFit="1" customWidth="1"/>
    <col min="12473" max="12473" width="22.19921875" style="1" bestFit="1" customWidth="1"/>
    <col min="12474" max="12475" width="10.796875" style="1" bestFit="1" customWidth="1"/>
    <col min="12476" max="12476" width="13.19921875" style="1" bestFit="1" customWidth="1"/>
    <col min="12477" max="12477" width="9.3984375" style="1" bestFit="1" customWidth="1"/>
    <col min="12478" max="12478" width="6.59765625" style="1" bestFit="1" customWidth="1"/>
    <col min="12479" max="12479" width="10.19921875" style="1" bestFit="1" customWidth="1"/>
    <col min="12480" max="12480" width="6.796875" style="1" bestFit="1" customWidth="1"/>
    <col min="12481" max="12481" width="6.59765625" style="1" bestFit="1" customWidth="1"/>
    <col min="12482" max="12482" width="6.09765625" style="1" bestFit="1" customWidth="1"/>
    <col min="12483" max="12483" width="3.59765625" style="1" bestFit="1" customWidth="1"/>
    <col min="12484" max="12484" width="6.09765625" style="1" customWidth="1"/>
    <col min="12485" max="12485" width="3.3984375" style="1" bestFit="1" customWidth="1"/>
    <col min="12486" max="12486" width="3.796875" style="1" bestFit="1" customWidth="1"/>
    <col min="12487" max="12487" width="6.09765625" style="1" bestFit="1" customWidth="1"/>
    <col min="12488" max="12488" width="6.09765625" style="1" customWidth="1"/>
    <col min="12489" max="12489" width="6.09765625" style="1" bestFit="1" customWidth="1"/>
    <col min="12490" max="12490" width="3.796875" style="1" customWidth="1"/>
    <col min="12491" max="12491" width="6.59765625" style="1" bestFit="1" customWidth="1"/>
    <col min="12492" max="12492" width="4.296875" style="1" bestFit="1" customWidth="1"/>
    <col min="12493" max="12493" width="4.59765625" style="1" bestFit="1" customWidth="1"/>
    <col min="12494" max="12494" width="6.59765625" style="1" bestFit="1" customWidth="1"/>
    <col min="12495" max="12495" width="8.796875" style="1" bestFit="1" customWidth="1"/>
    <col min="12496" max="12496" width="15" style="1" bestFit="1" customWidth="1"/>
    <col min="12497" max="12497" width="8.796875" style="1" bestFit="1" customWidth="1"/>
    <col min="12498" max="12498" width="38.796875" style="1" bestFit="1" customWidth="1"/>
    <col min="12499" max="12499" width="14.19921875" style="1" bestFit="1" customWidth="1"/>
    <col min="12500" max="12500" width="13.796875" style="1" bestFit="1" customWidth="1"/>
    <col min="12501" max="12501" width="13" style="1" bestFit="1" customWidth="1"/>
    <col min="12502" max="12502" width="7.09765625" style="1" bestFit="1" customWidth="1"/>
    <col min="12503" max="12503" width="13.796875" style="1" bestFit="1" customWidth="1"/>
    <col min="12504" max="12504" width="18.09765625" style="1" bestFit="1" customWidth="1"/>
    <col min="12505" max="12505" width="21.19921875" style="1" bestFit="1" customWidth="1"/>
    <col min="12506" max="12506" width="7.796875" style="1" bestFit="1" customWidth="1"/>
    <col min="12507" max="12507" width="9.796875" style="1" bestFit="1" customWidth="1"/>
    <col min="12508" max="12508" width="6.796875" style="1" bestFit="1" customWidth="1"/>
    <col min="12509" max="12509" width="7.796875" style="1" bestFit="1" customWidth="1"/>
    <col min="12510" max="12510" width="9.796875" style="1" bestFit="1" customWidth="1"/>
    <col min="12511" max="12511" width="10" style="1" bestFit="1" customWidth="1"/>
    <col min="12512" max="12513" width="9.796875" style="1" bestFit="1" customWidth="1"/>
    <col min="12514" max="12514" width="8" style="1" bestFit="1" customWidth="1"/>
    <col min="12515" max="12515" width="7.796875" style="1" bestFit="1" customWidth="1"/>
    <col min="12516" max="12516" width="9.796875" style="1" bestFit="1" customWidth="1"/>
    <col min="12517" max="12517" width="11.796875" style="1" bestFit="1" customWidth="1"/>
    <col min="12518" max="12518" width="10.59765625" style="1" bestFit="1" customWidth="1"/>
    <col min="12519" max="12519" width="7.796875" style="1" bestFit="1" customWidth="1"/>
    <col min="12520" max="12520" width="10.59765625" style="1" bestFit="1" customWidth="1"/>
    <col min="12521" max="12521" width="7.796875" style="1" bestFit="1" customWidth="1"/>
    <col min="12522" max="12522" width="10.59765625" style="1" bestFit="1" customWidth="1"/>
    <col min="12523" max="12523" width="7.796875" style="1" bestFit="1" customWidth="1"/>
    <col min="12524" max="12524" width="7.296875" style="1" bestFit="1" customWidth="1"/>
    <col min="12525" max="12525" width="10.3984375" style="1" bestFit="1" customWidth="1"/>
    <col min="12526" max="12526" width="7.796875" style="1" bestFit="1" customWidth="1"/>
    <col min="12527" max="12527" width="12.19921875" style="1" bestFit="1" customWidth="1"/>
    <col min="12528" max="12528" width="12.296875" style="1" bestFit="1" customWidth="1"/>
    <col min="12529" max="12530" width="9" style="1" customWidth="1"/>
    <col min="12531" max="12725" width="9" style="1"/>
    <col min="12726" max="12726" width="5.19921875" style="1" bestFit="1" customWidth="1"/>
    <col min="12727" max="12727" width="4.3984375" style="1" bestFit="1" customWidth="1"/>
    <col min="12728" max="12728" width="12" style="1" bestFit="1" customWidth="1"/>
    <col min="12729" max="12729" width="22.19921875" style="1" bestFit="1" customWidth="1"/>
    <col min="12730" max="12731" width="10.796875" style="1" bestFit="1" customWidth="1"/>
    <col min="12732" max="12732" width="13.19921875" style="1" bestFit="1" customWidth="1"/>
    <col min="12733" max="12733" width="9.3984375" style="1" bestFit="1" customWidth="1"/>
    <col min="12734" max="12734" width="6.59765625" style="1" bestFit="1" customWidth="1"/>
    <col min="12735" max="12735" width="10.19921875" style="1" bestFit="1" customWidth="1"/>
    <col min="12736" max="12736" width="6.796875" style="1" bestFit="1" customWidth="1"/>
    <col min="12737" max="12737" width="6.59765625" style="1" bestFit="1" customWidth="1"/>
    <col min="12738" max="12738" width="6.09765625" style="1" bestFit="1" customWidth="1"/>
    <col min="12739" max="12739" width="3.59765625" style="1" bestFit="1" customWidth="1"/>
    <col min="12740" max="12740" width="6.09765625" style="1" customWidth="1"/>
    <col min="12741" max="12741" width="3.3984375" style="1" bestFit="1" customWidth="1"/>
    <col min="12742" max="12742" width="3.796875" style="1" bestFit="1" customWidth="1"/>
    <col min="12743" max="12743" width="6.09765625" style="1" bestFit="1" customWidth="1"/>
    <col min="12744" max="12744" width="6.09765625" style="1" customWidth="1"/>
    <col min="12745" max="12745" width="6.09765625" style="1" bestFit="1" customWidth="1"/>
    <col min="12746" max="12746" width="3.796875" style="1" customWidth="1"/>
    <col min="12747" max="12747" width="6.59765625" style="1" bestFit="1" customWidth="1"/>
    <col min="12748" max="12748" width="4.296875" style="1" bestFit="1" customWidth="1"/>
    <col min="12749" max="12749" width="4.59765625" style="1" bestFit="1" customWidth="1"/>
    <col min="12750" max="12750" width="6.59765625" style="1" bestFit="1" customWidth="1"/>
    <col min="12751" max="12751" width="8.796875" style="1" bestFit="1" customWidth="1"/>
    <col min="12752" max="12752" width="15" style="1" bestFit="1" customWidth="1"/>
    <col min="12753" max="12753" width="8.796875" style="1" bestFit="1" customWidth="1"/>
    <col min="12754" max="12754" width="38.796875" style="1" bestFit="1" customWidth="1"/>
    <col min="12755" max="12755" width="14.19921875" style="1" bestFit="1" customWidth="1"/>
    <col min="12756" max="12756" width="13.796875" style="1" bestFit="1" customWidth="1"/>
    <col min="12757" max="12757" width="13" style="1" bestFit="1" customWidth="1"/>
    <col min="12758" max="12758" width="7.09765625" style="1" bestFit="1" customWidth="1"/>
    <col min="12759" max="12759" width="13.796875" style="1" bestFit="1" customWidth="1"/>
    <col min="12760" max="12760" width="18.09765625" style="1" bestFit="1" customWidth="1"/>
    <col min="12761" max="12761" width="21.19921875" style="1" bestFit="1" customWidth="1"/>
    <col min="12762" max="12762" width="7.796875" style="1" bestFit="1" customWidth="1"/>
    <col min="12763" max="12763" width="9.796875" style="1" bestFit="1" customWidth="1"/>
    <col min="12764" max="12764" width="6.796875" style="1" bestFit="1" customWidth="1"/>
    <col min="12765" max="12765" width="7.796875" style="1" bestFit="1" customWidth="1"/>
    <col min="12766" max="12766" width="9.796875" style="1" bestFit="1" customWidth="1"/>
    <col min="12767" max="12767" width="10" style="1" bestFit="1" customWidth="1"/>
    <col min="12768" max="12769" width="9.796875" style="1" bestFit="1" customWidth="1"/>
    <col min="12770" max="12770" width="8" style="1" bestFit="1" customWidth="1"/>
    <col min="12771" max="12771" width="7.796875" style="1" bestFit="1" customWidth="1"/>
    <col min="12772" max="12772" width="9.796875" style="1" bestFit="1" customWidth="1"/>
    <col min="12773" max="12773" width="11.796875" style="1" bestFit="1" customWidth="1"/>
    <col min="12774" max="12774" width="10.59765625" style="1" bestFit="1" customWidth="1"/>
    <col min="12775" max="12775" width="7.796875" style="1" bestFit="1" customWidth="1"/>
    <col min="12776" max="12776" width="10.59765625" style="1" bestFit="1" customWidth="1"/>
    <col min="12777" max="12777" width="7.796875" style="1" bestFit="1" customWidth="1"/>
    <col min="12778" max="12778" width="10.59765625" style="1" bestFit="1" customWidth="1"/>
    <col min="12779" max="12779" width="7.796875" style="1" bestFit="1" customWidth="1"/>
    <col min="12780" max="12780" width="7.296875" style="1" bestFit="1" customWidth="1"/>
    <col min="12781" max="12781" width="10.3984375" style="1" bestFit="1" customWidth="1"/>
    <col min="12782" max="12782" width="7.796875" style="1" bestFit="1" customWidth="1"/>
    <col min="12783" max="12783" width="12.19921875" style="1" bestFit="1" customWidth="1"/>
    <col min="12784" max="12784" width="12.296875" style="1" bestFit="1" customWidth="1"/>
    <col min="12785" max="12786" width="9" style="1" customWidth="1"/>
    <col min="12787" max="12981" width="9" style="1"/>
    <col min="12982" max="12982" width="5.19921875" style="1" bestFit="1" customWidth="1"/>
    <col min="12983" max="12983" width="4.3984375" style="1" bestFit="1" customWidth="1"/>
    <col min="12984" max="12984" width="12" style="1" bestFit="1" customWidth="1"/>
    <col min="12985" max="12985" width="22.19921875" style="1" bestFit="1" customWidth="1"/>
    <col min="12986" max="12987" width="10.796875" style="1" bestFit="1" customWidth="1"/>
    <col min="12988" max="12988" width="13.19921875" style="1" bestFit="1" customWidth="1"/>
    <col min="12989" max="12989" width="9.3984375" style="1" bestFit="1" customWidth="1"/>
    <col min="12990" max="12990" width="6.59765625" style="1" bestFit="1" customWidth="1"/>
    <col min="12991" max="12991" width="10.19921875" style="1" bestFit="1" customWidth="1"/>
    <col min="12992" max="12992" width="6.796875" style="1" bestFit="1" customWidth="1"/>
    <col min="12993" max="12993" width="6.59765625" style="1" bestFit="1" customWidth="1"/>
    <col min="12994" max="12994" width="6.09765625" style="1" bestFit="1" customWidth="1"/>
    <col min="12995" max="12995" width="3.59765625" style="1" bestFit="1" customWidth="1"/>
    <col min="12996" max="12996" width="6.09765625" style="1" customWidth="1"/>
    <col min="12997" max="12997" width="3.3984375" style="1" bestFit="1" customWidth="1"/>
    <col min="12998" max="12998" width="3.796875" style="1" bestFit="1" customWidth="1"/>
    <col min="12999" max="12999" width="6.09765625" style="1" bestFit="1" customWidth="1"/>
    <col min="13000" max="13000" width="6.09765625" style="1" customWidth="1"/>
    <col min="13001" max="13001" width="6.09765625" style="1" bestFit="1" customWidth="1"/>
    <col min="13002" max="13002" width="3.796875" style="1" customWidth="1"/>
    <col min="13003" max="13003" width="6.59765625" style="1" bestFit="1" customWidth="1"/>
    <col min="13004" max="13004" width="4.296875" style="1" bestFit="1" customWidth="1"/>
    <col min="13005" max="13005" width="4.59765625" style="1" bestFit="1" customWidth="1"/>
    <col min="13006" max="13006" width="6.59765625" style="1" bestFit="1" customWidth="1"/>
    <col min="13007" max="13007" width="8.796875" style="1" bestFit="1" customWidth="1"/>
    <col min="13008" max="13008" width="15" style="1" bestFit="1" customWidth="1"/>
    <col min="13009" max="13009" width="8.796875" style="1" bestFit="1" customWidth="1"/>
    <col min="13010" max="13010" width="38.796875" style="1" bestFit="1" customWidth="1"/>
    <col min="13011" max="13011" width="14.19921875" style="1" bestFit="1" customWidth="1"/>
    <col min="13012" max="13012" width="13.796875" style="1" bestFit="1" customWidth="1"/>
    <col min="13013" max="13013" width="13" style="1" bestFit="1" customWidth="1"/>
    <col min="13014" max="13014" width="7.09765625" style="1" bestFit="1" customWidth="1"/>
    <col min="13015" max="13015" width="13.796875" style="1" bestFit="1" customWidth="1"/>
    <col min="13016" max="13016" width="18.09765625" style="1" bestFit="1" customWidth="1"/>
    <col min="13017" max="13017" width="21.19921875" style="1" bestFit="1" customWidth="1"/>
    <col min="13018" max="13018" width="7.796875" style="1" bestFit="1" customWidth="1"/>
    <col min="13019" max="13019" width="9.796875" style="1" bestFit="1" customWidth="1"/>
    <col min="13020" max="13020" width="6.796875" style="1" bestFit="1" customWidth="1"/>
    <col min="13021" max="13021" width="7.796875" style="1" bestFit="1" customWidth="1"/>
    <col min="13022" max="13022" width="9.796875" style="1" bestFit="1" customWidth="1"/>
    <col min="13023" max="13023" width="10" style="1" bestFit="1" customWidth="1"/>
    <col min="13024" max="13025" width="9.796875" style="1" bestFit="1" customWidth="1"/>
    <col min="13026" max="13026" width="8" style="1" bestFit="1" customWidth="1"/>
    <col min="13027" max="13027" width="7.796875" style="1" bestFit="1" customWidth="1"/>
    <col min="13028" max="13028" width="9.796875" style="1" bestFit="1" customWidth="1"/>
    <col min="13029" max="13029" width="11.796875" style="1" bestFit="1" customWidth="1"/>
    <col min="13030" max="13030" width="10.59765625" style="1" bestFit="1" customWidth="1"/>
    <col min="13031" max="13031" width="7.796875" style="1" bestFit="1" customWidth="1"/>
    <col min="13032" max="13032" width="10.59765625" style="1" bestFit="1" customWidth="1"/>
    <col min="13033" max="13033" width="7.796875" style="1" bestFit="1" customWidth="1"/>
    <col min="13034" max="13034" width="10.59765625" style="1" bestFit="1" customWidth="1"/>
    <col min="13035" max="13035" width="7.796875" style="1" bestFit="1" customWidth="1"/>
    <col min="13036" max="13036" width="7.296875" style="1" bestFit="1" customWidth="1"/>
    <col min="13037" max="13037" width="10.3984375" style="1" bestFit="1" customWidth="1"/>
    <col min="13038" max="13038" width="7.796875" style="1" bestFit="1" customWidth="1"/>
    <col min="13039" max="13039" width="12.19921875" style="1" bestFit="1" customWidth="1"/>
    <col min="13040" max="13040" width="12.296875" style="1" bestFit="1" customWidth="1"/>
    <col min="13041" max="13042" width="9" style="1" customWidth="1"/>
    <col min="13043" max="13237" width="9" style="1"/>
    <col min="13238" max="13238" width="5.19921875" style="1" bestFit="1" customWidth="1"/>
    <col min="13239" max="13239" width="4.3984375" style="1" bestFit="1" customWidth="1"/>
    <col min="13240" max="13240" width="12" style="1" bestFit="1" customWidth="1"/>
    <col min="13241" max="13241" width="22.19921875" style="1" bestFit="1" customWidth="1"/>
    <col min="13242" max="13243" width="10.796875" style="1" bestFit="1" customWidth="1"/>
    <col min="13244" max="13244" width="13.19921875" style="1" bestFit="1" customWidth="1"/>
    <col min="13245" max="13245" width="9.3984375" style="1" bestFit="1" customWidth="1"/>
    <col min="13246" max="13246" width="6.59765625" style="1" bestFit="1" customWidth="1"/>
    <col min="13247" max="13247" width="10.19921875" style="1" bestFit="1" customWidth="1"/>
    <col min="13248" max="13248" width="6.796875" style="1" bestFit="1" customWidth="1"/>
    <col min="13249" max="13249" width="6.59765625" style="1" bestFit="1" customWidth="1"/>
    <col min="13250" max="13250" width="6.09765625" style="1" bestFit="1" customWidth="1"/>
    <col min="13251" max="13251" width="3.59765625" style="1" bestFit="1" customWidth="1"/>
    <col min="13252" max="13252" width="6.09765625" style="1" customWidth="1"/>
    <col min="13253" max="13253" width="3.3984375" style="1" bestFit="1" customWidth="1"/>
    <col min="13254" max="13254" width="3.796875" style="1" bestFit="1" customWidth="1"/>
    <col min="13255" max="13255" width="6.09765625" style="1" bestFit="1" customWidth="1"/>
    <col min="13256" max="13256" width="6.09765625" style="1" customWidth="1"/>
    <col min="13257" max="13257" width="6.09765625" style="1" bestFit="1" customWidth="1"/>
    <col min="13258" max="13258" width="3.796875" style="1" customWidth="1"/>
    <col min="13259" max="13259" width="6.59765625" style="1" bestFit="1" customWidth="1"/>
    <col min="13260" max="13260" width="4.296875" style="1" bestFit="1" customWidth="1"/>
    <col min="13261" max="13261" width="4.59765625" style="1" bestFit="1" customWidth="1"/>
    <col min="13262" max="13262" width="6.59765625" style="1" bestFit="1" customWidth="1"/>
    <col min="13263" max="13263" width="8.796875" style="1" bestFit="1" customWidth="1"/>
    <col min="13264" max="13264" width="15" style="1" bestFit="1" customWidth="1"/>
    <col min="13265" max="13265" width="8.796875" style="1" bestFit="1" customWidth="1"/>
    <col min="13266" max="13266" width="38.796875" style="1" bestFit="1" customWidth="1"/>
    <col min="13267" max="13267" width="14.19921875" style="1" bestFit="1" customWidth="1"/>
    <col min="13268" max="13268" width="13.796875" style="1" bestFit="1" customWidth="1"/>
    <col min="13269" max="13269" width="13" style="1" bestFit="1" customWidth="1"/>
    <col min="13270" max="13270" width="7.09765625" style="1" bestFit="1" customWidth="1"/>
    <col min="13271" max="13271" width="13.796875" style="1" bestFit="1" customWidth="1"/>
    <col min="13272" max="13272" width="18.09765625" style="1" bestFit="1" customWidth="1"/>
    <col min="13273" max="13273" width="21.19921875" style="1" bestFit="1" customWidth="1"/>
    <col min="13274" max="13274" width="7.796875" style="1" bestFit="1" customWidth="1"/>
    <col min="13275" max="13275" width="9.796875" style="1" bestFit="1" customWidth="1"/>
    <col min="13276" max="13276" width="6.796875" style="1" bestFit="1" customWidth="1"/>
    <col min="13277" max="13277" width="7.796875" style="1" bestFit="1" customWidth="1"/>
    <col min="13278" max="13278" width="9.796875" style="1" bestFit="1" customWidth="1"/>
    <col min="13279" max="13279" width="10" style="1" bestFit="1" customWidth="1"/>
    <col min="13280" max="13281" width="9.796875" style="1" bestFit="1" customWidth="1"/>
    <col min="13282" max="13282" width="8" style="1" bestFit="1" customWidth="1"/>
    <col min="13283" max="13283" width="7.796875" style="1" bestFit="1" customWidth="1"/>
    <col min="13284" max="13284" width="9.796875" style="1" bestFit="1" customWidth="1"/>
    <col min="13285" max="13285" width="11.796875" style="1" bestFit="1" customWidth="1"/>
    <col min="13286" max="13286" width="10.59765625" style="1" bestFit="1" customWidth="1"/>
    <col min="13287" max="13287" width="7.796875" style="1" bestFit="1" customWidth="1"/>
    <col min="13288" max="13288" width="10.59765625" style="1" bestFit="1" customWidth="1"/>
    <col min="13289" max="13289" width="7.796875" style="1" bestFit="1" customWidth="1"/>
    <col min="13290" max="13290" width="10.59765625" style="1" bestFit="1" customWidth="1"/>
    <col min="13291" max="13291" width="7.796875" style="1" bestFit="1" customWidth="1"/>
    <col min="13292" max="13292" width="7.296875" style="1" bestFit="1" customWidth="1"/>
    <col min="13293" max="13293" width="10.3984375" style="1" bestFit="1" customWidth="1"/>
    <col min="13294" max="13294" width="7.796875" style="1" bestFit="1" customWidth="1"/>
    <col min="13295" max="13295" width="12.19921875" style="1" bestFit="1" customWidth="1"/>
    <col min="13296" max="13296" width="12.296875" style="1" bestFit="1" customWidth="1"/>
    <col min="13297" max="13298" width="9" style="1" customWidth="1"/>
    <col min="13299" max="13493" width="9" style="1"/>
    <col min="13494" max="13494" width="5.19921875" style="1" bestFit="1" customWidth="1"/>
    <col min="13495" max="13495" width="4.3984375" style="1" bestFit="1" customWidth="1"/>
    <col min="13496" max="13496" width="12" style="1" bestFit="1" customWidth="1"/>
    <col min="13497" max="13497" width="22.19921875" style="1" bestFit="1" customWidth="1"/>
    <col min="13498" max="13499" width="10.796875" style="1" bestFit="1" customWidth="1"/>
    <col min="13500" max="13500" width="13.19921875" style="1" bestFit="1" customWidth="1"/>
    <col min="13501" max="13501" width="9.3984375" style="1" bestFit="1" customWidth="1"/>
    <col min="13502" max="13502" width="6.59765625" style="1" bestFit="1" customWidth="1"/>
    <col min="13503" max="13503" width="10.19921875" style="1" bestFit="1" customWidth="1"/>
    <col min="13504" max="13504" width="6.796875" style="1" bestFit="1" customWidth="1"/>
    <col min="13505" max="13505" width="6.59765625" style="1" bestFit="1" customWidth="1"/>
    <col min="13506" max="13506" width="6.09765625" style="1" bestFit="1" customWidth="1"/>
    <col min="13507" max="13507" width="3.59765625" style="1" bestFit="1" customWidth="1"/>
    <col min="13508" max="13508" width="6.09765625" style="1" customWidth="1"/>
    <col min="13509" max="13509" width="3.3984375" style="1" bestFit="1" customWidth="1"/>
    <col min="13510" max="13510" width="3.796875" style="1" bestFit="1" customWidth="1"/>
    <col min="13511" max="13511" width="6.09765625" style="1" bestFit="1" customWidth="1"/>
    <col min="13512" max="13512" width="6.09765625" style="1" customWidth="1"/>
    <col min="13513" max="13513" width="6.09765625" style="1" bestFit="1" customWidth="1"/>
    <col min="13514" max="13514" width="3.796875" style="1" customWidth="1"/>
    <col min="13515" max="13515" width="6.59765625" style="1" bestFit="1" customWidth="1"/>
    <col min="13516" max="13516" width="4.296875" style="1" bestFit="1" customWidth="1"/>
    <col min="13517" max="13517" width="4.59765625" style="1" bestFit="1" customWidth="1"/>
    <col min="13518" max="13518" width="6.59765625" style="1" bestFit="1" customWidth="1"/>
    <col min="13519" max="13519" width="8.796875" style="1" bestFit="1" customWidth="1"/>
    <col min="13520" max="13520" width="15" style="1" bestFit="1" customWidth="1"/>
    <col min="13521" max="13521" width="8.796875" style="1" bestFit="1" customWidth="1"/>
    <col min="13522" max="13522" width="38.796875" style="1" bestFit="1" customWidth="1"/>
    <col min="13523" max="13523" width="14.19921875" style="1" bestFit="1" customWidth="1"/>
    <col min="13524" max="13524" width="13.796875" style="1" bestFit="1" customWidth="1"/>
    <col min="13525" max="13525" width="13" style="1" bestFit="1" customWidth="1"/>
    <col min="13526" max="13526" width="7.09765625" style="1" bestFit="1" customWidth="1"/>
    <col min="13527" max="13527" width="13.796875" style="1" bestFit="1" customWidth="1"/>
    <col min="13528" max="13528" width="18.09765625" style="1" bestFit="1" customWidth="1"/>
    <col min="13529" max="13529" width="21.19921875" style="1" bestFit="1" customWidth="1"/>
    <col min="13530" max="13530" width="7.796875" style="1" bestFit="1" customWidth="1"/>
    <col min="13531" max="13531" width="9.796875" style="1" bestFit="1" customWidth="1"/>
    <col min="13532" max="13532" width="6.796875" style="1" bestFit="1" customWidth="1"/>
    <col min="13533" max="13533" width="7.796875" style="1" bestFit="1" customWidth="1"/>
    <col min="13534" max="13534" width="9.796875" style="1" bestFit="1" customWidth="1"/>
    <col min="13535" max="13535" width="10" style="1" bestFit="1" customWidth="1"/>
    <col min="13536" max="13537" width="9.796875" style="1" bestFit="1" customWidth="1"/>
    <col min="13538" max="13538" width="8" style="1" bestFit="1" customWidth="1"/>
    <col min="13539" max="13539" width="7.796875" style="1" bestFit="1" customWidth="1"/>
    <col min="13540" max="13540" width="9.796875" style="1" bestFit="1" customWidth="1"/>
    <col min="13541" max="13541" width="11.796875" style="1" bestFit="1" customWidth="1"/>
    <col min="13542" max="13542" width="10.59765625" style="1" bestFit="1" customWidth="1"/>
    <col min="13543" max="13543" width="7.796875" style="1" bestFit="1" customWidth="1"/>
    <col min="13544" max="13544" width="10.59765625" style="1" bestFit="1" customWidth="1"/>
    <col min="13545" max="13545" width="7.796875" style="1" bestFit="1" customWidth="1"/>
    <col min="13546" max="13546" width="10.59765625" style="1" bestFit="1" customWidth="1"/>
    <col min="13547" max="13547" width="7.796875" style="1" bestFit="1" customWidth="1"/>
    <col min="13548" max="13548" width="7.296875" style="1" bestFit="1" customWidth="1"/>
    <col min="13549" max="13549" width="10.3984375" style="1" bestFit="1" customWidth="1"/>
    <col min="13550" max="13550" width="7.796875" style="1" bestFit="1" customWidth="1"/>
    <col min="13551" max="13551" width="12.19921875" style="1" bestFit="1" customWidth="1"/>
    <col min="13552" max="13552" width="12.296875" style="1" bestFit="1" customWidth="1"/>
    <col min="13553" max="13554" width="9" style="1" customWidth="1"/>
    <col min="13555" max="13749" width="9" style="1"/>
    <col min="13750" max="13750" width="5.19921875" style="1" bestFit="1" customWidth="1"/>
    <col min="13751" max="13751" width="4.3984375" style="1" bestFit="1" customWidth="1"/>
    <col min="13752" max="13752" width="12" style="1" bestFit="1" customWidth="1"/>
    <col min="13753" max="13753" width="22.19921875" style="1" bestFit="1" customWidth="1"/>
    <col min="13754" max="13755" width="10.796875" style="1" bestFit="1" customWidth="1"/>
    <col min="13756" max="13756" width="13.19921875" style="1" bestFit="1" customWidth="1"/>
    <col min="13757" max="13757" width="9.3984375" style="1" bestFit="1" customWidth="1"/>
    <col min="13758" max="13758" width="6.59765625" style="1" bestFit="1" customWidth="1"/>
    <col min="13759" max="13759" width="10.19921875" style="1" bestFit="1" customWidth="1"/>
    <col min="13760" max="13760" width="6.796875" style="1" bestFit="1" customWidth="1"/>
    <col min="13761" max="13761" width="6.59765625" style="1" bestFit="1" customWidth="1"/>
    <col min="13762" max="13762" width="6.09765625" style="1" bestFit="1" customWidth="1"/>
    <col min="13763" max="13763" width="3.59765625" style="1" bestFit="1" customWidth="1"/>
    <col min="13764" max="13764" width="6.09765625" style="1" customWidth="1"/>
    <col min="13765" max="13765" width="3.3984375" style="1" bestFit="1" customWidth="1"/>
    <col min="13766" max="13766" width="3.796875" style="1" bestFit="1" customWidth="1"/>
    <col min="13767" max="13767" width="6.09765625" style="1" bestFit="1" customWidth="1"/>
    <col min="13768" max="13768" width="6.09765625" style="1" customWidth="1"/>
    <col min="13769" max="13769" width="6.09765625" style="1" bestFit="1" customWidth="1"/>
    <col min="13770" max="13770" width="3.796875" style="1" customWidth="1"/>
    <col min="13771" max="13771" width="6.59765625" style="1" bestFit="1" customWidth="1"/>
    <col min="13772" max="13772" width="4.296875" style="1" bestFit="1" customWidth="1"/>
    <col min="13773" max="13773" width="4.59765625" style="1" bestFit="1" customWidth="1"/>
    <col min="13774" max="13774" width="6.59765625" style="1" bestFit="1" customWidth="1"/>
    <col min="13775" max="13775" width="8.796875" style="1" bestFit="1" customWidth="1"/>
    <col min="13776" max="13776" width="15" style="1" bestFit="1" customWidth="1"/>
    <col min="13777" max="13777" width="8.796875" style="1" bestFit="1" customWidth="1"/>
    <col min="13778" max="13778" width="38.796875" style="1" bestFit="1" customWidth="1"/>
    <col min="13779" max="13779" width="14.19921875" style="1" bestFit="1" customWidth="1"/>
    <col min="13780" max="13780" width="13.796875" style="1" bestFit="1" customWidth="1"/>
    <col min="13781" max="13781" width="13" style="1" bestFit="1" customWidth="1"/>
    <col min="13782" max="13782" width="7.09765625" style="1" bestFit="1" customWidth="1"/>
    <col min="13783" max="13783" width="13.796875" style="1" bestFit="1" customWidth="1"/>
    <col min="13784" max="13784" width="18.09765625" style="1" bestFit="1" customWidth="1"/>
    <col min="13785" max="13785" width="21.19921875" style="1" bestFit="1" customWidth="1"/>
    <col min="13786" max="13786" width="7.796875" style="1" bestFit="1" customWidth="1"/>
    <col min="13787" max="13787" width="9.796875" style="1" bestFit="1" customWidth="1"/>
    <col min="13788" max="13788" width="6.796875" style="1" bestFit="1" customWidth="1"/>
    <col min="13789" max="13789" width="7.796875" style="1" bestFit="1" customWidth="1"/>
    <col min="13790" max="13790" width="9.796875" style="1" bestFit="1" customWidth="1"/>
    <col min="13791" max="13791" width="10" style="1" bestFit="1" customWidth="1"/>
    <col min="13792" max="13793" width="9.796875" style="1" bestFit="1" customWidth="1"/>
    <col min="13794" max="13794" width="8" style="1" bestFit="1" customWidth="1"/>
    <col min="13795" max="13795" width="7.796875" style="1" bestFit="1" customWidth="1"/>
    <col min="13796" max="13796" width="9.796875" style="1" bestFit="1" customWidth="1"/>
    <col min="13797" max="13797" width="11.796875" style="1" bestFit="1" customWidth="1"/>
    <col min="13798" max="13798" width="10.59765625" style="1" bestFit="1" customWidth="1"/>
    <col min="13799" max="13799" width="7.796875" style="1" bestFit="1" customWidth="1"/>
    <col min="13800" max="13800" width="10.59765625" style="1" bestFit="1" customWidth="1"/>
    <col min="13801" max="13801" width="7.796875" style="1" bestFit="1" customWidth="1"/>
    <col min="13802" max="13802" width="10.59765625" style="1" bestFit="1" customWidth="1"/>
    <col min="13803" max="13803" width="7.796875" style="1" bestFit="1" customWidth="1"/>
    <col min="13804" max="13804" width="7.296875" style="1" bestFit="1" customWidth="1"/>
    <col min="13805" max="13805" width="10.3984375" style="1" bestFit="1" customWidth="1"/>
    <col min="13806" max="13806" width="7.796875" style="1" bestFit="1" customWidth="1"/>
    <col min="13807" max="13807" width="12.19921875" style="1" bestFit="1" customWidth="1"/>
    <col min="13808" max="13808" width="12.296875" style="1" bestFit="1" customWidth="1"/>
    <col min="13809" max="13810" width="9" style="1" customWidth="1"/>
    <col min="13811" max="14005" width="9" style="1"/>
    <col min="14006" max="14006" width="5.19921875" style="1" bestFit="1" customWidth="1"/>
    <col min="14007" max="14007" width="4.3984375" style="1" bestFit="1" customWidth="1"/>
    <col min="14008" max="14008" width="12" style="1" bestFit="1" customWidth="1"/>
    <col min="14009" max="14009" width="22.19921875" style="1" bestFit="1" customWidth="1"/>
    <col min="14010" max="14011" width="10.796875" style="1" bestFit="1" customWidth="1"/>
    <col min="14012" max="14012" width="13.19921875" style="1" bestFit="1" customWidth="1"/>
    <col min="14013" max="14013" width="9.3984375" style="1" bestFit="1" customWidth="1"/>
    <col min="14014" max="14014" width="6.59765625" style="1" bestFit="1" customWidth="1"/>
    <col min="14015" max="14015" width="10.19921875" style="1" bestFit="1" customWidth="1"/>
    <col min="14016" max="14016" width="6.796875" style="1" bestFit="1" customWidth="1"/>
    <col min="14017" max="14017" width="6.59765625" style="1" bestFit="1" customWidth="1"/>
    <col min="14018" max="14018" width="6.09765625" style="1" bestFit="1" customWidth="1"/>
    <col min="14019" max="14019" width="3.59765625" style="1" bestFit="1" customWidth="1"/>
    <col min="14020" max="14020" width="6.09765625" style="1" customWidth="1"/>
    <col min="14021" max="14021" width="3.3984375" style="1" bestFit="1" customWidth="1"/>
    <col min="14022" max="14022" width="3.796875" style="1" bestFit="1" customWidth="1"/>
    <col min="14023" max="14023" width="6.09765625" style="1" bestFit="1" customWidth="1"/>
    <col min="14024" max="14024" width="6.09765625" style="1" customWidth="1"/>
    <col min="14025" max="14025" width="6.09765625" style="1" bestFit="1" customWidth="1"/>
    <col min="14026" max="14026" width="3.796875" style="1" customWidth="1"/>
    <col min="14027" max="14027" width="6.59765625" style="1" bestFit="1" customWidth="1"/>
    <col min="14028" max="14028" width="4.296875" style="1" bestFit="1" customWidth="1"/>
    <col min="14029" max="14029" width="4.59765625" style="1" bestFit="1" customWidth="1"/>
    <col min="14030" max="14030" width="6.59765625" style="1" bestFit="1" customWidth="1"/>
    <col min="14031" max="14031" width="8.796875" style="1" bestFit="1" customWidth="1"/>
    <col min="14032" max="14032" width="15" style="1" bestFit="1" customWidth="1"/>
    <col min="14033" max="14033" width="8.796875" style="1" bestFit="1" customWidth="1"/>
    <col min="14034" max="14034" width="38.796875" style="1" bestFit="1" customWidth="1"/>
    <col min="14035" max="14035" width="14.19921875" style="1" bestFit="1" customWidth="1"/>
    <col min="14036" max="14036" width="13.796875" style="1" bestFit="1" customWidth="1"/>
    <col min="14037" max="14037" width="13" style="1" bestFit="1" customWidth="1"/>
    <col min="14038" max="14038" width="7.09765625" style="1" bestFit="1" customWidth="1"/>
    <col min="14039" max="14039" width="13.796875" style="1" bestFit="1" customWidth="1"/>
    <col min="14040" max="14040" width="18.09765625" style="1" bestFit="1" customWidth="1"/>
    <col min="14041" max="14041" width="21.19921875" style="1" bestFit="1" customWidth="1"/>
    <col min="14042" max="14042" width="7.796875" style="1" bestFit="1" customWidth="1"/>
    <col min="14043" max="14043" width="9.796875" style="1" bestFit="1" customWidth="1"/>
    <col min="14044" max="14044" width="6.796875" style="1" bestFit="1" customWidth="1"/>
    <col min="14045" max="14045" width="7.796875" style="1" bestFit="1" customWidth="1"/>
    <col min="14046" max="14046" width="9.796875" style="1" bestFit="1" customWidth="1"/>
    <col min="14047" max="14047" width="10" style="1" bestFit="1" customWidth="1"/>
    <col min="14048" max="14049" width="9.796875" style="1" bestFit="1" customWidth="1"/>
    <col min="14050" max="14050" width="8" style="1" bestFit="1" customWidth="1"/>
    <col min="14051" max="14051" width="7.796875" style="1" bestFit="1" customWidth="1"/>
    <col min="14052" max="14052" width="9.796875" style="1" bestFit="1" customWidth="1"/>
    <col min="14053" max="14053" width="11.796875" style="1" bestFit="1" customWidth="1"/>
    <col min="14054" max="14054" width="10.59765625" style="1" bestFit="1" customWidth="1"/>
    <col min="14055" max="14055" width="7.796875" style="1" bestFit="1" customWidth="1"/>
    <col min="14056" max="14056" width="10.59765625" style="1" bestFit="1" customWidth="1"/>
    <col min="14057" max="14057" width="7.796875" style="1" bestFit="1" customWidth="1"/>
    <col min="14058" max="14058" width="10.59765625" style="1" bestFit="1" customWidth="1"/>
    <col min="14059" max="14059" width="7.796875" style="1" bestFit="1" customWidth="1"/>
    <col min="14060" max="14060" width="7.296875" style="1" bestFit="1" customWidth="1"/>
    <col min="14061" max="14061" width="10.3984375" style="1" bestFit="1" customWidth="1"/>
    <col min="14062" max="14062" width="7.796875" style="1" bestFit="1" customWidth="1"/>
    <col min="14063" max="14063" width="12.19921875" style="1" bestFit="1" customWidth="1"/>
    <col min="14064" max="14064" width="12.296875" style="1" bestFit="1" customWidth="1"/>
    <col min="14065" max="14066" width="9" style="1" customWidth="1"/>
    <col min="14067" max="14261" width="9" style="1"/>
    <col min="14262" max="14262" width="5.19921875" style="1" bestFit="1" customWidth="1"/>
    <col min="14263" max="14263" width="4.3984375" style="1" bestFit="1" customWidth="1"/>
    <col min="14264" max="14264" width="12" style="1" bestFit="1" customWidth="1"/>
    <col min="14265" max="14265" width="22.19921875" style="1" bestFit="1" customWidth="1"/>
    <col min="14266" max="14267" width="10.796875" style="1" bestFit="1" customWidth="1"/>
    <col min="14268" max="14268" width="13.19921875" style="1" bestFit="1" customWidth="1"/>
    <col min="14269" max="14269" width="9.3984375" style="1" bestFit="1" customWidth="1"/>
    <col min="14270" max="14270" width="6.59765625" style="1" bestFit="1" customWidth="1"/>
    <col min="14271" max="14271" width="10.19921875" style="1" bestFit="1" customWidth="1"/>
    <col min="14272" max="14272" width="6.796875" style="1" bestFit="1" customWidth="1"/>
    <col min="14273" max="14273" width="6.59765625" style="1" bestFit="1" customWidth="1"/>
    <col min="14274" max="14274" width="6.09765625" style="1" bestFit="1" customWidth="1"/>
    <col min="14275" max="14275" width="3.59765625" style="1" bestFit="1" customWidth="1"/>
    <col min="14276" max="14276" width="6.09765625" style="1" customWidth="1"/>
    <col min="14277" max="14277" width="3.3984375" style="1" bestFit="1" customWidth="1"/>
    <col min="14278" max="14278" width="3.796875" style="1" bestFit="1" customWidth="1"/>
    <col min="14279" max="14279" width="6.09765625" style="1" bestFit="1" customWidth="1"/>
    <col min="14280" max="14280" width="6.09765625" style="1" customWidth="1"/>
    <col min="14281" max="14281" width="6.09765625" style="1" bestFit="1" customWidth="1"/>
    <col min="14282" max="14282" width="3.796875" style="1" customWidth="1"/>
    <col min="14283" max="14283" width="6.59765625" style="1" bestFit="1" customWidth="1"/>
    <col min="14284" max="14284" width="4.296875" style="1" bestFit="1" customWidth="1"/>
    <col min="14285" max="14285" width="4.59765625" style="1" bestFit="1" customWidth="1"/>
    <col min="14286" max="14286" width="6.59765625" style="1" bestFit="1" customWidth="1"/>
    <col min="14287" max="14287" width="8.796875" style="1" bestFit="1" customWidth="1"/>
    <col min="14288" max="14288" width="15" style="1" bestFit="1" customWidth="1"/>
    <col min="14289" max="14289" width="8.796875" style="1" bestFit="1" customWidth="1"/>
    <col min="14290" max="14290" width="38.796875" style="1" bestFit="1" customWidth="1"/>
    <col min="14291" max="14291" width="14.19921875" style="1" bestFit="1" customWidth="1"/>
    <col min="14292" max="14292" width="13.796875" style="1" bestFit="1" customWidth="1"/>
    <col min="14293" max="14293" width="13" style="1" bestFit="1" customWidth="1"/>
    <col min="14294" max="14294" width="7.09765625" style="1" bestFit="1" customWidth="1"/>
    <col min="14295" max="14295" width="13.796875" style="1" bestFit="1" customWidth="1"/>
    <col min="14296" max="14296" width="18.09765625" style="1" bestFit="1" customWidth="1"/>
    <col min="14297" max="14297" width="21.19921875" style="1" bestFit="1" customWidth="1"/>
    <col min="14298" max="14298" width="7.796875" style="1" bestFit="1" customWidth="1"/>
    <col min="14299" max="14299" width="9.796875" style="1" bestFit="1" customWidth="1"/>
    <col min="14300" max="14300" width="6.796875" style="1" bestFit="1" customWidth="1"/>
    <col min="14301" max="14301" width="7.796875" style="1" bestFit="1" customWidth="1"/>
    <col min="14302" max="14302" width="9.796875" style="1" bestFit="1" customWidth="1"/>
    <col min="14303" max="14303" width="10" style="1" bestFit="1" customWidth="1"/>
    <col min="14304" max="14305" width="9.796875" style="1" bestFit="1" customWidth="1"/>
    <col min="14306" max="14306" width="8" style="1" bestFit="1" customWidth="1"/>
    <col min="14307" max="14307" width="7.796875" style="1" bestFit="1" customWidth="1"/>
    <col min="14308" max="14308" width="9.796875" style="1" bestFit="1" customWidth="1"/>
    <col min="14309" max="14309" width="11.796875" style="1" bestFit="1" customWidth="1"/>
    <col min="14310" max="14310" width="10.59765625" style="1" bestFit="1" customWidth="1"/>
    <col min="14311" max="14311" width="7.796875" style="1" bestFit="1" customWidth="1"/>
    <col min="14312" max="14312" width="10.59765625" style="1" bestFit="1" customWidth="1"/>
    <col min="14313" max="14313" width="7.796875" style="1" bestFit="1" customWidth="1"/>
    <col min="14314" max="14314" width="10.59765625" style="1" bestFit="1" customWidth="1"/>
    <col min="14315" max="14315" width="7.796875" style="1" bestFit="1" customWidth="1"/>
    <col min="14316" max="14316" width="7.296875" style="1" bestFit="1" customWidth="1"/>
    <col min="14317" max="14317" width="10.3984375" style="1" bestFit="1" customWidth="1"/>
    <col min="14318" max="14318" width="7.796875" style="1" bestFit="1" customWidth="1"/>
    <col min="14319" max="14319" width="12.19921875" style="1" bestFit="1" customWidth="1"/>
    <col min="14320" max="14320" width="12.296875" style="1" bestFit="1" customWidth="1"/>
    <col min="14321" max="14322" width="9" style="1" customWidth="1"/>
    <col min="14323" max="14517" width="9" style="1"/>
    <col min="14518" max="14518" width="5.19921875" style="1" bestFit="1" customWidth="1"/>
    <col min="14519" max="14519" width="4.3984375" style="1" bestFit="1" customWidth="1"/>
    <col min="14520" max="14520" width="12" style="1" bestFit="1" customWidth="1"/>
    <col min="14521" max="14521" width="22.19921875" style="1" bestFit="1" customWidth="1"/>
    <col min="14522" max="14523" width="10.796875" style="1" bestFit="1" customWidth="1"/>
    <col min="14524" max="14524" width="13.19921875" style="1" bestFit="1" customWidth="1"/>
    <col min="14525" max="14525" width="9.3984375" style="1" bestFit="1" customWidth="1"/>
    <col min="14526" max="14526" width="6.59765625" style="1" bestFit="1" customWidth="1"/>
    <col min="14527" max="14527" width="10.19921875" style="1" bestFit="1" customWidth="1"/>
    <col min="14528" max="14528" width="6.796875" style="1" bestFit="1" customWidth="1"/>
    <col min="14529" max="14529" width="6.59765625" style="1" bestFit="1" customWidth="1"/>
    <col min="14530" max="14530" width="6.09765625" style="1" bestFit="1" customWidth="1"/>
    <col min="14531" max="14531" width="3.59765625" style="1" bestFit="1" customWidth="1"/>
    <col min="14532" max="14532" width="6.09765625" style="1" customWidth="1"/>
    <col min="14533" max="14533" width="3.3984375" style="1" bestFit="1" customWidth="1"/>
    <col min="14534" max="14534" width="3.796875" style="1" bestFit="1" customWidth="1"/>
    <col min="14535" max="14535" width="6.09765625" style="1" bestFit="1" customWidth="1"/>
    <col min="14536" max="14536" width="6.09765625" style="1" customWidth="1"/>
    <col min="14537" max="14537" width="6.09765625" style="1" bestFit="1" customWidth="1"/>
    <col min="14538" max="14538" width="3.796875" style="1" customWidth="1"/>
    <col min="14539" max="14539" width="6.59765625" style="1" bestFit="1" customWidth="1"/>
    <col min="14540" max="14540" width="4.296875" style="1" bestFit="1" customWidth="1"/>
    <col min="14541" max="14541" width="4.59765625" style="1" bestFit="1" customWidth="1"/>
    <col min="14542" max="14542" width="6.59765625" style="1" bestFit="1" customWidth="1"/>
    <col min="14543" max="14543" width="8.796875" style="1" bestFit="1" customWidth="1"/>
    <col min="14544" max="14544" width="15" style="1" bestFit="1" customWidth="1"/>
    <col min="14545" max="14545" width="8.796875" style="1" bestFit="1" customWidth="1"/>
    <col min="14546" max="14546" width="38.796875" style="1" bestFit="1" customWidth="1"/>
    <col min="14547" max="14547" width="14.19921875" style="1" bestFit="1" customWidth="1"/>
    <col min="14548" max="14548" width="13.796875" style="1" bestFit="1" customWidth="1"/>
    <col min="14549" max="14549" width="13" style="1" bestFit="1" customWidth="1"/>
    <col min="14550" max="14550" width="7.09765625" style="1" bestFit="1" customWidth="1"/>
    <col min="14551" max="14551" width="13.796875" style="1" bestFit="1" customWidth="1"/>
    <col min="14552" max="14552" width="18.09765625" style="1" bestFit="1" customWidth="1"/>
    <col min="14553" max="14553" width="21.19921875" style="1" bestFit="1" customWidth="1"/>
    <col min="14554" max="14554" width="7.796875" style="1" bestFit="1" customWidth="1"/>
    <col min="14555" max="14555" width="9.796875" style="1" bestFit="1" customWidth="1"/>
    <col min="14556" max="14556" width="6.796875" style="1" bestFit="1" customWidth="1"/>
    <col min="14557" max="14557" width="7.796875" style="1" bestFit="1" customWidth="1"/>
    <col min="14558" max="14558" width="9.796875" style="1" bestFit="1" customWidth="1"/>
    <col min="14559" max="14559" width="10" style="1" bestFit="1" customWidth="1"/>
    <col min="14560" max="14561" width="9.796875" style="1" bestFit="1" customWidth="1"/>
    <col min="14562" max="14562" width="8" style="1" bestFit="1" customWidth="1"/>
    <col min="14563" max="14563" width="7.796875" style="1" bestFit="1" customWidth="1"/>
    <col min="14564" max="14564" width="9.796875" style="1" bestFit="1" customWidth="1"/>
    <col min="14565" max="14565" width="11.796875" style="1" bestFit="1" customWidth="1"/>
    <col min="14566" max="14566" width="10.59765625" style="1" bestFit="1" customWidth="1"/>
    <col min="14567" max="14567" width="7.796875" style="1" bestFit="1" customWidth="1"/>
    <col min="14568" max="14568" width="10.59765625" style="1" bestFit="1" customWidth="1"/>
    <col min="14569" max="14569" width="7.796875" style="1" bestFit="1" customWidth="1"/>
    <col min="14570" max="14570" width="10.59765625" style="1" bestFit="1" customWidth="1"/>
    <col min="14571" max="14571" width="7.796875" style="1" bestFit="1" customWidth="1"/>
    <col min="14572" max="14572" width="7.296875" style="1" bestFit="1" customWidth="1"/>
    <col min="14573" max="14573" width="10.3984375" style="1" bestFit="1" customWidth="1"/>
    <col min="14574" max="14574" width="7.796875" style="1" bestFit="1" customWidth="1"/>
    <col min="14575" max="14575" width="12.19921875" style="1" bestFit="1" customWidth="1"/>
    <col min="14576" max="14576" width="12.296875" style="1" bestFit="1" customWidth="1"/>
    <col min="14577" max="14578" width="9" style="1" customWidth="1"/>
    <col min="14579" max="14773" width="9" style="1"/>
    <col min="14774" max="14774" width="5.19921875" style="1" bestFit="1" customWidth="1"/>
    <col min="14775" max="14775" width="4.3984375" style="1" bestFit="1" customWidth="1"/>
    <col min="14776" max="14776" width="12" style="1" bestFit="1" customWidth="1"/>
    <col min="14777" max="14777" width="22.19921875" style="1" bestFit="1" customWidth="1"/>
    <col min="14778" max="14779" width="10.796875" style="1" bestFit="1" customWidth="1"/>
    <col min="14780" max="14780" width="13.19921875" style="1" bestFit="1" customWidth="1"/>
    <col min="14781" max="14781" width="9.3984375" style="1" bestFit="1" customWidth="1"/>
    <col min="14782" max="14782" width="6.59765625" style="1" bestFit="1" customWidth="1"/>
    <col min="14783" max="14783" width="10.19921875" style="1" bestFit="1" customWidth="1"/>
    <col min="14784" max="14784" width="6.796875" style="1" bestFit="1" customWidth="1"/>
    <col min="14785" max="14785" width="6.59765625" style="1" bestFit="1" customWidth="1"/>
    <col min="14786" max="14786" width="6.09765625" style="1" bestFit="1" customWidth="1"/>
    <col min="14787" max="14787" width="3.59765625" style="1" bestFit="1" customWidth="1"/>
    <col min="14788" max="14788" width="6.09765625" style="1" customWidth="1"/>
    <col min="14789" max="14789" width="3.3984375" style="1" bestFit="1" customWidth="1"/>
    <col min="14790" max="14790" width="3.796875" style="1" bestFit="1" customWidth="1"/>
    <col min="14791" max="14791" width="6.09765625" style="1" bestFit="1" customWidth="1"/>
    <col min="14792" max="14792" width="6.09765625" style="1" customWidth="1"/>
    <col min="14793" max="14793" width="6.09765625" style="1" bestFit="1" customWidth="1"/>
    <col min="14794" max="14794" width="3.796875" style="1" customWidth="1"/>
    <col min="14795" max="14795" width="6.59765625" style="1" bestFit="1" customWidth="1"/>
    <col min="14796" max="14796" width="4.296875" style="1" bestFit="1" customWidth="1"/>
    <col min="14797" max="14797" width="4.59765625" style="1" bestFit="1" customWidth="1"/>
    <col min="14798" max="14798" width="6.59765625" style="1" bestFit="1" customWidth="1"/>
    <col min="14799" max="14799" width="8.796875" style="1" bestFit="1" customWidth="1"/>
    <col min="14800" max="14800" width="15" style="1" bestFit="1" customWidth="1"/>
    <col min="14801" max="14801" width="8.796875" style="1" bestFit="1" customWidth="1"/>
    <col min="14802" max="14802" width="38.796875" style="1" bestFit="1" customWidth="1"/>
    <col min="14803" max="14803" width="14.19921875" style="1" bestFit="1" customWidth="1"/>
    <col min="14804" max="14804" width="13.796875" style="1" bestFit="1" customWidth="1"/>
    <col min="14805" max="14805" width="13" style="1" bestFit="1" customWidth="1"/>
    <col min="14806" max="14806" width="7.09765625" style="1" bestFit="1" customWidth="1"/>
    <col min="14807" max="14807" width="13.796875" style="1" bestFit="1" customWidth="1"/>
    <col min="14808" max="14808" width="18.09765625" style="1" bestFit="1" customWidth="1"/>
    <col min="14809" max="14809" width="21.19921875" style="1" bestFit="1" customWidth="1"/>
    <col min="14810" max="14810" width="7.796875" style="1" bestFit="1" customWidth="1"/>
    <col min="14811" max="14811" width="9.796875" style="1" bestFit="1" customWidth="1"/>
    <col min="14812" max="14812" width="6.796875" style="1" bestFit="1" customWidth="1"/>
    <col min="14813" max="14813" width="7.796875" style="1" bestFit="1" customWidth="1"/>
    <col min="14814" max="14814" width="9.796875" style="1" bestFit="1" customWidth="1"/>
    <col min="14815" max="14815" width="10" style="1" bestFit="1" customWidth="1"/>
    <col min="14816" max="14817" width="9.796875" style="1" bestFit="1" customWidth="1"/>
    <col min="14818" max="14818" width="8" style="1" bestFit="1" customWidth="1"/>
    <col min="14819" max="14819" width="7.796875" style="1" bestFit="1" customWidth="1"/>
    <col min="14820" max="14820" width="9.796875" style="1" bestFit="1" customWidth="1"/>
    <col min="14821" max="14821" width="11.796875" style="1" bestFit="1" customWidth="1"/>
    <col min="14822" max="14822" width="10.59765625" style="1" bestFit="1" customWidth="1"/>
    <col min="14823" max="14823" width="7.796875" style="1" bestFit="1" customWidth="1"/>
    <col min="14824" max="14824" width="10.59765625" style="1" bestFit="1" customWidth="1"/>
    <col min="14825" max="14825" width="7.796875" style="1" bestFit="1" customWidth="1"/>
    <col min="14826" max="14826" width="10.59765625" style="1" bestFit="1" customWidth="1"/>
    <col min="14827" max="14827" width="7.796875" style="1" bestFit="1" customWidth="1"/>
    <col min="14828" max="14828" width="7.296875" style="1" bestFit="1" customWidth="1"/>
    <col min="14829" max="14829" width="10.3984375" style="1" bestFit="1" customWidth="1"/>
    <col min="14830" max="14830" width="7.796875" style="1" bestFit="1" customWidth="1"/>
    <col min="14831" max="14831" width="12.19921875" style="1" bestFit="1" customWidth="1"/>
    <col min="14832" max="14832" width="12.296875" style="1" bestFit="1" customWidth="1"/>
    <col min="14833" max="14834" width="9" style="1" customWidth="1"/>
    <col min="14835" max="15029" width="9" style="1"/>
    <col min="15030" max="15030" width="5.19921875" style="1" bestFit="1" customWidth="1"/>
    <col min="15031" max="15031" width="4.3984375" style="1" bestFit="1" customWidth="1"/>
    <col min="15032" max="15032" width="12" style="1" bestFit="1" customWidth="1"/>
    <col min="15033" max="15033" width="22.19921875" style="1" bestFit="1" customWidth="1"/>
    <col min="15034" max="15035" width="10.796875" style="1" bestFit="1" customWidth="1"/>
    <col min="15036" max="15036" width="13.19921875" style="1" bestFit="1" customWidth="1"/>
    <col min="15037" max="15037" width="9.3984375" style="1" bestFit="1" customWidth="1"/>
    <col min="15038" max="15038" width="6.59765625" style="1" bestFit="1" customWidth="1"/>
    <col min="15039" max="15039" width="10.19921875" style="1" bestFit="1" customWidth="1"/>
    <col min="15040" max="15040" width="6.796875" style="1" bestFit="1" customWidth="1"/>
    <col min="15041" max="15041" width="6.59765625" style="1" bestFit="1" customWidth="1"/>
    <col min="15042" max="15042" width="6.09765625" style="1" bestFit="1" customWidth="1"/>
    <col min="15043" max="15043" width="3.59765625" style="1" bestFit="1" customWidth="1"/>
    <col min="15044" max="15044" width="6.09765625" style="1" customWidth="1"/>
    <col min="15045" max="15045" width="3.3984375" style="1" bestFit="1" customWidth="1"/>
    <col min="15046" max="15046" width="3.796875" style="1" bestFit="1" customWidth="1"/>
    <col min="15047" max="15047" width="6.09765625" style="1" bestFit="1" customWidth="1"/>
    <col min="15048" max="15048" width="6.09765625" style="1" customWidth="1"/>
    <col min="15049" max="15049" width="6.09765625" style="1" bestFit="1" customWidth="1"/>
    <col min="15050" max="15050" width="3.796875" style="1" customWidth="1"/>
    <col min="15051" max="15051" width="6.59765625" style="1" bestFit="1" customWidth="1"/>
    <col min="15052" max="15052" width="4.296875" style="1" bestFit="1" customWidth="1"/>
    <col min="15053" max="15053" width="4.59765625" style="1" bestFit="1" customWidth="1"/>
    <col min="15054" max="15054" width="6.59765625" style="1" bestFit="1" customWidth="1"/>
    <col min="15055" max="15055" width="8.796875" style="1" bestFit="1" customWidth="1"/>
    <col min="15056" max="15056" width="15" style="1" bestFit="1" customWidth="1"/>
    <col min="15057" max="15057" width="8.796875" style="1" bestFit="1" customWidth="1"/>
    <col min="15058" max="15058" width="38.796875" style="1" bestFit="1" customWidth="1"/>
    <col min="15059" max="15059" width="14.19921875" style="1" bestFit="1" customWidth="1"/>
    <col min="15060" max="15060" width="13.796875" style="1" bestFit="1" customWidth="1"/>
    <col min="15061" max="15061" width="13" style="1" bestFit="1" customWidth="1"/>
    <col min="15062" max="15062" width="7.09765625" style="1" bestFit="1" customWidth="1"/>
    <col min="15063" max="15063" width="13.796875" style="1" bestFit="1" customWidth="1"/>
    <col min="15064" max="15064" width="18.09765625" style="1" bestFit="1" customWidth="1"/>
    <col min="15065" max="15065" width="21.19921875" style="1" bestFit="1" customWidth="1"/>
    <col min="15066" max="15066" width="7.796875" style="1" bestFit="1" customWidth="1"/>
    <col min="15067" max="15067" width="9.796875" style="1" bestFit="1" customWidth="1"/>
    <col min="15068" max="15068" width="6.796875" style="1" bestFit="1" customWidth="1"/>
    <col min="15069" max="15069" width="7.796875" style="1" bestFit="1" customWidth="1"/>
    <col min="15070" max="15070" width="9.796875" style="1" bestFit="1" customWidth="1"/>
    <col min="15071" max="15071" width="10" style="1" bestFit="1" customWidth="1"/>
    <col min="15072" max="15073" width="9.796875" style="1" bestFit="1" customWidth="1"/>
    <col min="15074" max="15074" width="8" style="1" bestFit="1" customWidth="1"/>
    <col min="15075" max="15075" width="7.796875" style="1" bestFit="1" customWidth="1"/>
    <col min="15076" max="15076" width="9.796875" style="1" bestFit="1" customWidth="1"/>
    <col min="15077" max="15077" width="11.796875" style="1" bestFit="1" customWidth="1"/>
    <col min="15078" max="15078" width="10.59765625" style="1" bestFit="1" customWidth="1"/>
    <col min="15079" max="15079" width="7.796875" style="1" bestFit="1" customWidth="1"/>
    <col min="15080" max="15080" width="10.59765625" style="1" bestFit="1" customWidth="1"/>
    <col min="15081" max="15081" width="7.796875" style="1" bestFit="1" customWidth="1"/>
    <col min="15082" max="15082" width="10.59765625" style="1" bestFit="1" customWidth="1"/>
    <col min="15083" max="15083" width="7.796875" style="1" bestFit="1" customWidth="1"/>
    <col min="15084" max="15084" width="7.296875" style="1" bestFit="1" customWidth="1"/>
    <col min="15085" max="15085" width="10.3984375" style="1" bestFit="1" customWidth="1"/>
    <col min="15086" max="15086" width="7.796875" style="1" bestFit="1" customWidth="1"/>
    <col min="15087" max="15087" width="12.19921875" style="1" bestFit="1" customWidth="1"/>
    <col min="15088" max="15088" width="12.296875" style="1" bestFit="1" customWidth="1"/>
    <col min="15089" max="15090" width="9" style="1" customWidth="1"/>
    <col min="15091" max="15285" width="9" style="1"/>
    <col min="15286" max="15286" width="5.19921875" style="1" bestFit="1" customWidth="1"/>
    <col min="15287" max="15287" width="4.3984375" style="1" bestFit="1" customWidth="1"/>
    <col min="15288" max="15288" width="12" style="1" bestFit="1" customWidth="1"/>
    <col min="15289" max="15289" width="22.19921875" style="1" bestFit="1" customWidth="1"/>
    <col min="15290" max="15291" width="10.796875" style="1" bestFit="1" customWidth="1"/>
    <col min="15292" max="15292" width="13.19921875" style="1" bestFit="1" customWidth="1"/>
    <col min="15293" max="15293" width="9.3984375" style="1" bestFit="1" customWidth="1"/>
    <col min="15294" max="15294" width="6.59765625" style="1" bestFit="1" customWidth="1"/>
    <col min="15295" max="15295" width="10.19921875" style="1" bestFit="1" customWidth="1"/>
    <col min="15296" max="15296" width="6.796875" style="1" bestFit="1" customWidth="1"/>
    <col min="15297" max="15297" width="6.59765625" style="1" bestFit="1" customWidth="1"/>
    <col min="15298" max="15298" width="6.09765625" style="1" bestFit="1" customWidth="1"/>
    <col min="15299" max="15299" width="3.59765625" style="1" bestFit="1" customWidth="1"/>
    <col min="15300" max="15300" width="6.09765625" style="1" customWidth="1"/>
    <col min="15301" max="15301" width="3.3984375" style="1" bestFit="1" customWidth="1"/>
    <col min="15302" max="15302" width="3.796875" style="1" bestFit="1" customWidth="1"/>
    <col min="15303" max="15303" width="6.09765625" style="1" bestFit="1" customWidth="1"/>
    <col min="15304" max="15304" width="6.09765625" style="1" customWidth="1"/>
    <col min="15305" max="15305" width="6.09765625" style="1" bestFit="1" customWidth="1"/>
    <col min="15306" max="15306" width="3.796875" style="1" customWidth="1"/>
    <col min="15307" max="15307" width="6.59765625" style="1" bestFit="1" customWidth="1"/>
    <col min="15308" max="15308" width="4.296875" style="1" bestFit="1" customWidth="1"/>
    <col min="15309" max="15309" width="4.59765625" style="1" bestFit="1" customWidth="1"/>
    <col min="15310" max="15310" width="6.59765625" style="1" bestFit="1" customWidth="1"/>
    <col min="15311" max="15311" width="8.796875" style="1" bestFit="1" customWidth="1"/>
    <col min="15312" max="15312" width="15" style="1" bestFit="1" customWidth="1"/>
    <col min="15313" max="15313" width="8.796875" style="1" bestFit="1" customWidth="1"/>
    <col min="15314" max="15314" width="38.796875" style="1" bestFit="1" customWidth="1"/>
    <col min="15315" max="15315" width="14.19921875" style="1" bestFit="1" customWidth="1"/>
    <col min="15316" max="15316" width="13.796875" style="1" bestFit="1" customWidth="1"/>
    <col min="15317" max="15317" width="13" style="1" bestFit="1" customWidth="1"/>
    <col min="15318" max="15318" width="7.09765625" style="1" bestFit="1" customWidth="1"/>
    <col min="15319" max="15319" width="13.796875" style="1" bestFit="1" customWidth="1"/>
    <col min="15320" max="15320" width="18.09765625" style="1" bestFit="1" customWidth="1"/>
    <col min="15321" max="15321" width="21.19921875" style="1" bestFit="1" customWidth="1"/>
    <col min="15322" max="15322" width="7.796875" style="1" bestFit="1" customWidth="1"/>
    <col min="15323" max="15323" width="9.796875" style="1" bestFit="1" customWidth="1"/>
    <col min="15324" max="15324" width="6.796875" style="1" bestFit="1" customWidth="1"/>
    <col min="15325" max="15325" width="7.796875" style="1" bestFit="1" customWidth="1"/>
    <col min="15326" max="15326" width="9.796875" style="1" bestFit="1" customWidth="1"/>
    <col min="15327" max="15327" width="10" style="1" bestFit="1" customWidth="1"/>
    <col min="15328" max="15329" width="9.796875" style="1" bestFit="1" customWidth="1"/>
    <col min="15330" max="15330" width="8" style="1" bestFit="1" customWidth="1"/>
    <col min="15331" max="15331" width="7.796875" style="1" bestFit="1" customWidth="1"/>
    <col min="15332" max="15332" width="9.796875" style="1" bestFit="1" customWidth="1"/>
    <col min="15333" max="15333" width="11.796875" style="1" bestFit="1" customWidth="1"/>
    <col min="15334" max="15334" width="10.59765625" style="1" bestFit="1" customWidth="1"/>
    <col min="15335" max="15335" width="7.796875" style="1" bestFit="1" customWidth="1"/>
    <col min="15336" max="15336" width="10.59765625" style="1" bestFit="1" customWidth="1"/>
    <col min="15337" max="15337" width="7.796875" style="1" bestFit="1" customWidth="1"/>
    <col min="15338" max="15338" width="10.59765625" style="1" bestFit="1" customWidth="1"/>
    <col min="15339" max="15339" width="7.796875" style="1" bestFit="1" customWidth="1"/>
    <col min="15340" max="15340" width="7.296875" style="1" bestFit="1" customWidth="1"/>
    <col min="15341" max="15341" width="10.3984375" style="1" bestFit="1" customWidth="1"/>
    <col min="15342" max="15342" width="7.796875" style="1" bestFit="1" customWidth="1"/>
    <col min="15343" max="15343" width="12.19921875" style="1" bestFit="1" customWidth="1"/>
    <col min="15344" max="15344" width="12.296875" style="1" bestFit="1" customWidth="1"/>
    <col min="15345" max="15346" width="9" style="1" customWidth="1"/>
    <col min="15347" max="15541" width="9" style="1"/>
    <col min="15542" max="15542" width="5.19921875" style="1" bestFit="1" customWidth="1"/>
    <col min="15543" max="15543" width="4.3984375" style="1" bestFit="1" customWidth="1"/>
    <col min="15544" max="15544" width="12" style="1" bestFit="1" customWidth="1"/>
    <col min="15545" max="15545" width="22.19921875" style="1" bestFit="1" customWidth="1"/>
    <col min="15546" max="15547" width="10.796875" style="1" bestFit="1" customWidth="1"/>
    <col min="15548" max="15548" width="13.19921875" style="1" bestFit="1" customWidth="1"/>
    <col min="15549" max="15549" width="9.3984375" style="1" bestFit="1" customWidth="1"/>
    <col min="15550" max="15550" width="6.59765625" style="1" bestFit="1" customWidth="1"/>
    <col min="15551" max="15551" width="10.19921875" style="1" bestFit="1" customWidth="1"/>
    <col min="15552" max="15552" width="6.796875" style="1" bestFit="1" customWidth="1"/>
    <col min="15553" max="15553" width="6.59765625" style="1" bestFit="1" customWidth="1"/>
    <col min="15554" max="15554" width="6.09765625" style="1" bestFit="1" customWidth="1"/>
    <col min="15555" max="15555" width="3.59765625" style="1" bestFit="1" customWidth="1"/>
    <col min="15556" max="15556" width="6.09765625" style="1" customWidth="1"/>
    <col min="15557" max="15557" width="3.3984375" style="1" bestFit="1" customWidth="1"/>
    <col min="15558" max="15558" width="3.796875" style="1" bestFit="1" customWidth="1"/>
    <col min="15559" max="15559" width="6.09765625" style="1" bestFit="1" customWidth="1"/>
    <col min="15560" max="15560" width="6.09765625" style="1" customWidth="1"/>
    <col min="15561" max="15561" width="6.09765625" style="1" bestFit="1" customWidth="1"/>
    <col min="15562" max="15562" width="3.796875" style="1" customWidth="1"/>
    <col min="15563" max="15563" width="6.59765625" style="1" bestFit="1" customWidth="1"/>
    <col min="15564" max="15564" width="4.296875" style="1" bestFit="1" customWidth="1"/>
    <col min="15565" max="15565" width="4.59765625" style="1" bestFit="1" customWidth="1"/>
    <col min="15566" max="15566" width="6.59765625" style="1" bestFit="1" customWidth="1"/>
    <col min="15567" max="15567" width="8.796875" style="1" bestFit="1" customWidth="1"/>
    <col min="15568" max="15568" width="15" style="1" bestFit="1" customWidth="1"/>
    <col min="15569" max="15569" width="8.796875" style="1" bestFit="1" customWidth="1"/>
    <col min="15570" max="15570" width="38.796875" style="1" bestFit="1" customWidth="1"/>
    <col min="15571" max="15571" width="14.19921875" style="1" bestFit="1" customWidth="1"/>
    <col min="15572" max="15572" width="13.796875" style="1" bestFit="1" customWidth="1"/>
    <col min="15573" max="15573" width="13" style="1" bestFit="1" customWidth="1"/>
    <col min="15574" max="15574" width="7.09765625" style="1" bestFit="1" customWidth="1"/>
    <col min="15575" max="15575" width="13.796875" style="1" bestFit="1" customWidth="1"/>
    <col min="15576" max="15576" width="18.09765625" style="1" bestFit="1" customWidth="1"/>
    <col min="15577" max="15577" width="21.19921875" style="1" bestFit="1" customWidth="1"/>
    <col min="15578" max="15578" width="7.796875" style="1" bestFit="1" customWidth="1"/>
    <col min="15579" max="15579" width="9.796875" style="1" bestFit="1" customWidth="1"/>
    <col min="15580" max="15580" width="6.796875" style="1" bestFit="1" customWidth="1"/>
    <col min="15581" max="15581" width="7.796875" style="1" bestFit="1" customWidth="1"/>
    <col min="15582" max="15582" width="9.796875" style="1" bestFit="1" customWidth="1"/>
    <col min="15583" max="15583" width="10" style="1" bestFit="1" customWidth="1"/>
    <col min="15584" max="15585" width="9.796875" style="1" bestFit="1" customWidth="1"/>
    <col min="15586" max="15586" width="8" style="1" bestFit="1" customWidth="1"/>
    <col min="15587" max="15587" width="7.796875" style="1" bestFit="1" customWidth="1"/>
    <col min="15588" max="15588" width="9.796875" style="1" bestFit="1" customWidth="1"/>
    <col min="15589" max="15589" width="11.796875" style="1" bestFit="1" customWidth="1"/>
    <col min="15590" max="15590" width="10.59765625" style="1" bestFit="1" customWidth="1"/>
    <col min="15591" max="15591" width="7.796875" style="1" bestFit="1" customWidth="1"/>
    <col min="15592" max="15592" width="10.59765625" style="1" bestFit="1" customWidth="1"/>
    <col min="15593" max="15593" width="7.796875" style="1" bestFit="1" customWidth="1"/>
    <col min="15594" max="15594" width="10.59765625" style="1" bestFit="1" customWidth="1"/>
    <col min="15595" max="15595" width="7.796875" style="1" bestFit="1" customWidth="1"/>
    <col min="15596" max="15596" width="7.296875" style="1" bestFit="1" customWidth="1"/>
    <col min="15597" max="15597" width="10.3984375" style="1" bestFit="1" customWidth="1"/>
    <col min="15598" max="15598" width="7.796875" style="1" bestFit="1" customWidth="1"/>
    <col min="15599" max="15599" width="12.19921875" style="1" bestFit="1" customWidth="1"/>
    <col min="15600" max="15600" width="12.296875" style="1" bestFit="1" customWidth="1"/>
    <col min="15601" max="15602" width="9" style="1" customWidth="1"/>
    <col min="15603" max="15797" width="9" style="1"/>
    <col min="15798" max="15798" width="5.19921875" style="1" bestFit="1" customWidth="1"/>
    <col min="15799" max="15799" width="4.3984375" style="1" bestFit="1" customWidth="1"/>
    <col min="15800" max="15800" width="12" style="1" bestFit="1" customWidth="1"/>
    <col min="15801" max="15801" width="22.19921875" style="1" bestFit="1" customWidth="1"/>
    <col min="15802" max="15803" width="10.796875" style="1" bestFit="1" customWidth="1"/>
    <col min="15804" max="15804" width="13.19921875" style="1" bestFit="1" customWidth="1"/>
    <col min="15805" max="15805" width="9.3984375" style="1" bestFit="1" customWidth="1"/>
    <col min="15806" max="15806" width="6.59765625" style="1" bestFit="1" customWidth="1"/>
    <col min="15807" max="15807" width="10.19921875" style="1" bestFit="1" customWidth="1"/>
    <col min="15808" max="15808" width="6.796875" style="1" bestFit="1" customWidth="1"/>
    <col min="15809" max="15809" width="6.59765625" style="1" bestFit="1" customWidth="1"/>
    <col min="15810" max="15810" width="6.09765625" style="1" bestFit="1" customWidth="1"/>
    <col min="15811" max="15811" width="3.59765625" style="1" bestFit="1" customWidth="1"/>
    <col min="15812" max="15812" width="6.09765625" style="1" customWidth="1"/>
    <col min="15813" max="15813" width="3.3984375" style="1" bestFit="1" customWidth="1"/>
    <col min="15814" max="15814" width="3.796875" style="1" bestFit="1" customWidth="1"/>
    <col min="15815" max="15815" width="6.09765625" style="1" bestFit="1" customWidth="1"/>
    <col min="15816" max="15816" width="6.09765625" style="1" customWidth="1"/>
    <col min="15817" max="15817" width="6.09765625" style="1" bestFit="1" customWidth="1"/>
    <col min="15818" max="15818" width="3.796875" style="1" customWidth="1"/>
    <col min="15819" max="15819" width="6.59765625" style="1" bestFit="1" customWidth="1"/>
    <col min="15820" max="15820" width="4.296875" style="1" bestFit="1" customWidth="1"/>
    <col min="15821" max="15821" width="4.59765625" style="1" bestFit="1" customWidth="1"/>
    <col min="15822" max="15822" width="6.59765625" style="1" bestFit="1" customWidth="1"/>
    <col min="15823" max="15823" width="8.796875" style="1" bestFit="1" customWidth="1"/>
    <col min="15824" max="15824" width="15" style="1" bestFit="1" customWidth="1"/>
    <col min="15825" max="15825" width="8.796875" style="1" bestFit="1" customWidth="1"/>
    <col min="15826" max="15826" width="38.796875" style="1" bestFit="1" customWidth="1"/>
    <col min="15827" max="15827" width="14.19921875" style="1" bestFit="1" customWidth="1"/>
    <col min="15828" max="15828" width="13.796875" style="1" bestFit="1" customWidth="1"/>
    <col min="15829" max="15829" width="13" style="1" bestFit="1" customWidth="1"/>
    <col min="15830" max="15830" width="7.09765625" style="1" bestFit="1" customWidth="1"/>
    <col min="15831" max="15831" width="13.796875" style="1" bestFit="1" customWidth="1"/>
    <col min="15832" max="15832" width="18.09765625" style="1" bestFit="1" customWidth="1"/>
    <col min="15833" max="15833" width="21.19921875" style="1" bestFit="1" customWidth="1"/>
    <col min="15834" max="15834" width="7.796875" style="1" bestFit="1" customWidth="1"/>
    <col min="15835" max="15835" width="9.796875" style="1" bestFit="1" customWidth="1"/>
    <col min="15836" max="15836" width="6.796875" style="1" bestFit="1" customWidth="1"/>
    <col min="15837" max="15837" width="7.796875" style="1" bestFit="1" customWidth="1"/>
    <col min="15838" max="15838" width="9.796875" style="1" bestFit="1" customWidth="1"/>
    <col min="15839" max="15839" width="10" style="1" bestFit="1" customWidth="1"/>
    <col min="15840" max="15841" width="9.796875" style="1" bestFit="1" customWidth="1"/>
    <col min="15842" max="15842" width="8" style="1" bestFit="1" customWidth="1"/>
    <col min="15843" max="15843" width="7.796875" style="1" bestFit="1" customWidth="1"/>
    <col min="15844" max="15844" width="9.796875" style="1" bestFit="1" customWidth="1"/>
    <col min="15845" max="15845" width="11.796875" style="1" bestFit="1" customWidth="1"/>
    <col min="15846" max="15846" width="10.59765625" style="1" bestFit="1" customWidth="1"/>
    <col min="15847" max="15847" width="7.796875" style="1" bestFit="1" customWidth="1"/>
    <col min="15848" max="15848" width="10.59765625" style="1" bestFit="1" customWidth="1"/>
    <col min="15849" max="15849" width="7.796875" style="1" bestFit="1" customWidth="1"/>
    <col min="15850" max="15850" width="10.59765625" style="1" bestFit="1" customWidth="1"/>
    <col min="15851" max="15851" width="7.796875" style="1" bestFit="1" customWidth="1"/>
    <col min="15852" max="15852" width="7.296875" style="1" bestFit="1" customWidth="1"/>
    <col min="15853" max="15853" width="10.3984375" style="1" bestFit="1" customWidth="1"/>
    <col min="15854" max="15854" width="7.796875" style="1" bestFit="1" customWidth="1"/>
    <col min="15855" max="15855" width="12.19921875" style="1" bestFit="1" customWidth="1"/>
    <col min="15856" max="15856" width="12.296875" style="1" bestFit="1" customWidth="1"/>
    <col min="15857" max="15858" width="9" style="1" customWidth="1"/>
    <col min="15859" max="16053" width="9" style="1"/>
    <col min="16054" max="16054" width="5.19921875" style="1" bestFit="1" customWidth="1"/>
    <col min="16055" max="16055" width="4.3984375" style="1" bestFit="1" customWidth="1"/>
    <col min="16056" max="16056" width="12" style="1" bestFit="1" customWidth="1"/>
    <col min="16057" max="16057" width="22.19921875" style="1" bestFit="1" customWidth="1"/>
    <col min="16058" max="16059" width="10.796875" style="1" bestFit="1" customWidth="1"/>
    <col min="16060" max="16060" width="13.19921875" style="1" bestFit="1" customWidth="1"/>
    <col min="16061" max="16061" width="9.3984375" style="1" bestFit="1" customWidth="1"/>
    <col min="16062" max="16062" width="6.59765625" style="1" bestFit="1" customWidth="1"/>
    <col min="16063" max="16063" width="10.19921875" style="1" bestFit="1" customWidth="1"/>
    <col min="16064" max="16064" width="6.796875" style="1" bestFit="1" customWidth="1"/>
    <col min="16065" max="16065" width="6.59765625" style="1" bestFit="1" customWidth="1"/>
    <col min="16066" max="16066" width="6.09765625" style="1" bestFit="1" customWidth="1"/>
    <col min="16067" max="16067" width="3.59765625" style="1" bestFit="1" customWidth="1"/>
    <col min="16068" max="16068" width="6.09765625" style="1" customWidth="1"/>
    <col min="16069" max="16069" width="3.3984375" style="1" bestFit="1" customWidth="1"/>
    <col min="16070" max="16070" width="3.796875" style="1" bestFit="1" customWidth="1"/>
    <col min="16071" max="16071" width="6.09765625" style="1" bestFit="1" customWidth="1"/>
    <col min="16072" max="16072" width="6.09765625" style="1" customWidth="1"/>
    <col min="16073" max="16073" width="6.09765625" style="1" bestFit="1" customWidth="1"/>
    <col min="16074" max="16074" width="3.796875" style="1" customWidth="1"/>
    <col min="16075" max="16075" width="6.59765625" style="1" bestFit="1" customWidth="1"/>
    <col min="16076" max="16076" width="4.296875" style="1" bestFit="1" customWidth="1"/>
    <col min="16077" max="16077" width="4.59765625" style="1" bestFit="1" customWidth="1"/>
    <col min="16078" max="16078" width="6.59765625" style="1" bestFit="1" customWidth="1"/>
    <col min="16079" max="16079" width="8.796875" style="1" bestFit="1" customWidth="1"/>
    <col min="16080" max="16080" width="15" style="1" bestFit="1" customWidth="1"/>
    <col min="16081" max="16081" width="8.796875" style="1" bestFit="1" customWidth="1"/>
    <col min="16082" max="16082" width="38.796875" style="1" bestFit="1" customWidth="1"/>
    <col min="16083" max="16083" width="14.19921875" style="1" bestFit="1" customWidth="1"/>
    <col min="16084" max="16084" width="13.796875" style="1" bestFit="1" customWidth="1"/>
    <col min="16085" max="16085" width="13" style="1" bestFit="1" customWidth="1"/>
    <col min="16086" max="16086" width="7.09765625" style="1" bestFit="1" customWidth="1"/>
    <col min="16087" max="16087" width="13.796875" style="1" bestFit="1" customWidth="1"/>
    <col min="16088" max="16088" width="18.09765625" style="1" bestFit="1" customWidth="1"/>
    <col min="16089" max="16089" width="21.19921875" style="1" bestFit="1" customWidth="1"/>
    <col min="16090" max="16090" width="7.796875" style="1" bestFit="1" customWidth="1"/>
    <col min="16091" max="16091" width="9.796875" style="1" bestFit="1" customWidth="1"/>
    <col min="16092" max="16092" width="6.796875" style="1" bestFit="1" customWidth="1"/>
    <col min="16093" max="16093" width="7.796875" style="1" bestFit="1" customWidth="1"/>
    <col min="16094" max="16094" width="9.796875" style="1" bestFit="1" customWidth="1"/>
    <col min="16095" max="16095" width="10" style="1" bestFit="1" customWidth="1"/>
    <col min="16096" max="16097" width="9.796875" style="1" bestFit="1" customWidth="1"/>
    <col min="16098" max="16098" width="8" style="1" bestFit="1" customWidth="1"/>
    <col min="16099" max="16099" width="7.796875" style="1" bestFit="1" customWidth="1"/>
    <col min="16100" max="16100" width="9.796875" style="1" bestFit="1" customWidth="1"/>
    <col min="16101" max="16101" width="11.796875" style="1" bestFit="1" customWidth="1"/>
    <col min="16102" max="16102" width="10.59765625" style="1" bestFit="1" customWidth="1"/>
    <col min="16103" max="16103" width="7.796875" style="1" bestFit="1" customWidth="1"/>
    <col min="16104" max="16104" width="10.59765625" style="1" bestFit="1" customWidth="1"/>
    <col min="16105" max="16105" width="7.796875" style="1" bestFit="1" customWidth="1"/>
    <col min="16106" max="16106" width="10.59765625" style="1" bestFit="1" customWidth="1"/>
    <col min="16107" max="16107" width="7.796875" style="1" bestFit="1" customWidth="1"/>
    <col min="16108" max="16108" width="7.296875" style="1" bestFit="1" customWidth="1"/>
    <col min="16109" max="16109" width="10.3984375" style="1" bestFit="1" customWidth="1"/>
    <col min="16110" max="16110" width="7.796875" style="1" bestFit="1" customWidth="1"/>
    <col min="16111" max="16111" width="12.19921875" style="1" bestFit="1" customWidth="1"/>
    <col min="16112" max="16112" width="12.296875" style="1" bestFit="1" customWidth="1"/>
    <col min="16113" max="16114" width="9" style="1" customWidth="1"/>
    <col min="16115" max="16383" width="9" style="1"/>
    <col min="16384" max="16384" width="9" style="1" customWidth="1"/>
  </cols>
  <sheetData>
    <row r="1" spans="1:18" ht="32.25" customHeight="1" thickBot="1">
      <c r="B1" s="60" t="s">
        <v>108</v>
      </c>
      <c r="C1" s="60"/>
      <c r="D1" s="60"/>
      <c r="E1" s="60"/>
      <c r="F1" s="60"/>
      <c r="G1" s="60"/>
      <c r="H1" s="60"/>
      <c r="I1" s="60"/>
      <c r="J1" s="60"/>
      <c r="K1" s="60"/>
      <c r="L1" s="60"/>
      <c r="M1" s="60"/>
      <c r="N1" s="60"/>
      <c r="O1" s="60"/>
    </row>
    <row r="2" spans="1:18" s="52" customFormat="1" ht="21" customHeight="1">
      <c r="A2" s="63" t="s">
        <v>78</v>
      </c>
      <c r="B2" s="63" t="s">
        <v>0</v>
      </c>
      <c r="C2" s="63" t="s">
        <v>84</v>
      </c>
      <c r="D2" s="63" t="s">
        <v>4</v>
      </c>
      <c r="E2" s="65" t="s">
        <v>2</v>
      </c>
      <c r="F2" s="65" t="s">
        <v>1</v>
      </c>
      <c r="G2" s="68" t="s">
        <v>95</v>
      </c>
      <c r="H2" s="50" t="s">
        <v>85</v>
      </c>
      <c r="I2" s="50" t="s">
        <v>3</v>
      </c>
      <c r="J2" s="65" t="s">
        <v>91</v>
      </c>
      <c r="K2" s="62" t="s">
        <v>96</v>
      </c>
      <c r="L2" s="62"/>
      <c r="M2" s="62"/>
      <c r="N2" s="62"/>
      <c r="O2" s="62"/>
      <c r="P2" s="51" t="s">
        <v>114</v>
      </c>
      <c r="Q2" s="52" t="s">
        <v>115</v>
      </c>
      <c r="R2" s="52" t="s">
        <v>117</v>
      </c>
    </row>
    <row r="3" spans="1:18" s="52" customFormat="1" ht="15.75" customHeight="1" thickBot="1">
      <c r="A3" s="64"/>
      <c r="B3" s="64"/>
      <c r="C3" s="64"/>
      <c r="D3" s="64"/>
      <c r="E3" s="66" t="s">
        <v>5</v>
      </c>
      <c r="F3" s="66"/>
      <c r="G3" s="69"/>
      <c r="H3" s="53" t="s">
        <v>76</v>
      </c>
      <c r="I3" s="53" t="s">
        <v>77</v>
      </c>
      <c r="J3" s="67"/>
      <c r="K3" s="54" t="s">
        <v>97</v>
      </c>
      <c r="L3" s="54" t="s">
        <v>98</v>
      </c>
      <c r="M3" s="54" t="s">
        <v>99</v>
      </c>
      <c r="N3" s="54" t="s">
        <v>100</v>
      </c>
      <c r="O3" s="54" t="s">
        <v>101</v>
      </c>
      <c r="P3" s="51"/>
    </row>
    <row r="4" spans="1:18" s="2" customFormat="1" ht="15">
      <c r="A4" s="3">
        <v>101</v>
      </c>
      <c r="B4" s="5" t="s">
        <v>75</v>
      </c>
      <c r="C4" s="8">
        <v>12356789</v>
      </c>
      <c r="D4" s="8">
        <v>1234567891235</v>
      </c>
      <c r="E4" s="4" t="s">
        <v>6</v>
      </c>
      <c r="F4" s="7" t="s">
        <v>7</v>
      </c>
      <c r="G4" s="6">
        <v>45992</v>
      </c>
      <c r="H4" s="44">
        <v>16700</v>
      </c>
      <c r="I4" s="45">
        <v>12345</v>
      </c>
      <c r="J4" s="45" t="s">
        <v>92</v>
      </c>
      <c r="K4" s="49" t="s">
        <v>103</v>
      </c>
      <c r="L4" s="49" t="s">
        <v>102</v>
      </c>
      <c r="M4" s="49" t="s">
        <v>104</v>
      </c>
      <c r="N4" s="49" t="s">
        <v>82</v>
      </c>
      <c r="O4" s="49" t="s">
        <v>105</v>
      </c>
      <c r="P4">
        <v>123</v>
      </c>
      <c r="Q4" s="2">
        <v>3</v>
      </c>
      <c r="R4" s="56" t="s">
        <v>118</v>
      </c>
    </row>
    <row r="5" spans="1:18" s="2" customFormat="1" ht="15">
      <c r="A5" s="3">
        <v>102</v>
      </c>
      <c r="B5" s="5"/>
      <c r="C5" s="8"/>
      <c r="D5" s="8"/>
      <c r="E5" s="4"/>
      <c r="F5" s="7"/>
      <c r="G5" s="6"/>
      <c r="H5" s="44"/>
      <c r="I5" s="45"/>
      <c r="J5" s="45"/>
      <c r="K5" s="49"/>
      <c r="L5" s="49"/>
      <c r="M5" s="49"/>
      <c r="N5" s="49"/>
      <c r="O5" s="49"/>
      <c r="P5"/>
    </row>
    <row r="6" spans="1:18" s="2" customFormat="1" ht="15">
      <c r="A6" s="3"/>
      <c r="B6" s="5"/>
      <c r="C6" s="8"/>
      <c r="D6" s="8"/>
      <c r="E6" s="4"/>
      <c r="F6" s="7"/>
      <c r="G6" s="6"/>
      <c r="H6" s="44"/>
      <c r="I6" s="45"/>
      <c r="J6" s="45"/>
      <c r="K6" s="49"/>
      <c r="L6" s="49"/>
      <c r="M6" s="49"/>
      <c r="N6" s="49"/>
      <c r="O6" s="49"/>
      <c r="P6"/>
    </row>
    <row r="7" spans="1:18" s="2" customFormat="1" ht="15">
      <c r="A7" s="3"/>
      <c r="B7" s="5"/>
      <c r="C7" s="8"/>
      <c r="D7" s="8"/>
      <c r="E7" s="4"/>
      <c r="F7" s="7"/>
      <c r="G7" s="6"/>
      <c r="H7" s="44"/>
      <c r="I7" s="45"/>
      <c r="J7" s="45"/>
      <c r="K7" s="49"/>
      <c r="L7" s="49"/>
      <c r="M7" s="49"/>
      <c r="N7" s="49"/>
      <c r="O7" s="49"/>
      <c r="P7"/>
    </row>
    <row r="8" spans="1:18" s="2" customFormat="1" ht="15">
      <c r="A8" s="3"/>
      <c r="B8" s="5"/>
      <c r="C8" s="8"/>
      <c r="D8" s="8"/>
      <c r="E8" s="4"/>
      <c r="F8" s="7"/>
      <c r="G8" s="6"/>
      <c r="H8" s="44"/>
      <c r="I8" s="45"/>
      <c r="J8" s="45"/>
      <c r="K8" s="49"/>
      <c r="L8" s="49"/>
      <c r="M8" s="49"/>
      <c r="N8" s="49"/>
      <c r="O8" s="49"/>
      <c r="P8"/>
    </row>
    <row r="9" spans="1:18" s="2" customFormat="1" ht="15">
      <c r="A9" s="3"/>
      <c r="B9" s="5"/>
      <c r="C9" s="8"/>
      <c r="D9" s="8"/>
      <c r="E9" s="4"/>
      <c r="F9" s="7"/>
      <c r="G9" s="6"/>
      <c r="H9" s="44"/>
      <c r="I9" s="45"/>
      <c r="J9" s="45"/>
      <c r="K9" s="49"/>
      <c r="L9" s="49"/>
      <c r="M9" s="49"/>
      <c r="N9" s="49"/>
      <c r="O9" s="49"/>
      <c r="P9"/>
    </row>
    <row r="10" spans="1:18" s="2" customFormat="1" ht="15">
      <c r="A10" s="3"/>
      <c r="B10" s="5"/>
      <c r="C10" s="8"/>
      <c r="D10" s="8"/>
      <c r="E10" s="4"/>
      <c r="F10" s="7"/>
      <c r="G10" s="6"/>
      <c r="H10" s="44"/>
      <c r="I10" s="45"/>
      <c r="J10" s="45"/>
      <c r="K10" s="49"/>
      <c r="L10" s="49"/>
      <c r="M10" s="49"/>
      <c r="N10" s="49"/>
      <c r="O10" s="49"/>
      <c r="P10"/>
    </row>
    <row r="11" spans="1:18" s="2" customFormat="1" ht="15">
      <c r="A11" s="3"/>
      <c r="B11" s="5"/>
      <c r="C11" s="8"/>
      <c r="D11" s="8"/>
      <c r="E11" s="4"/>
      <c r="F11" s="7"/>
      <c r="G11" s="6"/>
      <c r="H11" s="44"/>
      <c r="I11" s="45"/>
      <c r="J11" s="45"/>
      <c r="K11" s="49"/>
      <c r="L11" s="49"/>
      <c r="M11" s="49"/>
      <c r="N11" s="49"/>
      <c r="O11" s="49"/>
      <c r="P11"/>
    </row>
    <row r="12" spans="1:18" s="2" customFormat="1" ht="15">
      <c r="A12" s="3"/>
      <c r="B12" s="5"/>
      <c r="C12" s="8"/>
      <c r="D12" s="8"/>
      <c r="E12" s="4"/>
      <c r="F12" s="7"/>
      <c r="G12" s="6"/>
      <c r="H12" s="44"/>
      <c r="I12" s="45"/>
      <c r="J12" s="45"/>
      <c r="K12" s="49"/>
      <c r="L12" s="49"/>
      <c r="M12" s="49"/>
      <c r="N12" s="49"/>
      <c r="O12" s="49"/>
      <c r="P12"/>
    </row>
    <row r="13" spans="1:18" s="2" customFormat="1" ht="15">
      <c r="A13" s="3"/>
      <c r="B13" s="5"/>
      <c r="C13" s="8"/>
      <c r="D13" s="8"/>
      <c r="E13" s="4"/>
      <c r="F13" s="7"/>
      <c r="G13" s="6"/>
      <c r="H13" s="44"/>
      <c r="I13" s="45"/>
      <c r="J13" s="45"/>
      <c r="K13" s="49"/>
      <c r="L13" s="49"/>
      <c r="M13" s="49"/>
      <c r="N13" s="49"/>
      <c r="O13" s="49"/>
      <c r="P13"/>
    </row>
    <row r="14" spans="1:18" s="2" customFormat="1" ht="15">
      <c r="A14" s="3"/>
      <c r="B14" s="5"/>
      <c r="C14" s="8"/>
      <c r="D14" s="8"/>
      <c r="E14" s="4"/>
      <c r="F14" s="7"/>
      <c r="G14" s="6"/>
      <c r="H14" s="44"/>
      <c r="I14" s="45"/>
      <c r="J14" s="45"/>
      <c r="K14" s="49"/>
      <c r="L14" s="49"/>
      <c r="M14" s="49"/>
      <c r="N14" s="49"/>
      <c r="O14" s="49"/>
      <c r="P14"/>
    </row>
    <row r="15" spans="1:18" s="2" customFormat="1" ht="15">
      <c r="A15" s="3"/>
      <c r="B15" s="5"/>
      <c r="C15" s="8"/>
      <c r="D15" s="8"/>
      <c r="E15" s="4"/>
      <c r="F15" s="7"/>
      <c r="G15" s="6"/>
      <c r="H15" s="44"/>
      <c r="I15" s="45"/>
      <c r="J15" s="45"/>
      <c r="K15" s="49"/>
      <c r="L15" s="49"/>
      <c r="M15" s="49"/>
      <c r="N15" s="49"/>
      <c r="O15" s="49"/>
      <c r="P15"/>
    </row>
    <row r="16" spans="1:18" s="2" customFormat="1" ht="15">
      <c r="A16" s="3"/>
      <c r="B16" s="5"/>
      <c r="C16" s="8"/>
      <c r="D16" s="8"/>
      <c r="E16" s="4"/>
      <c r="F16" s="7"/>
      <c r="G16" s="6"/>
      <c r="H16" s="44"/>
      <c r="I16" s="45"/>
      <c r="J16" s="45"/>
      <c r="K16" s="49"/>
      <c r="L16" s="49"/>
      <c r="M16" s="49"/>
      <c r="N16" s="49"/>
      <c r="O16" s="49"/>
      <c r="P16"/>
    </row>
    <row r="17" spans="1:16" s="2" customFormat="1" ht="15">
      <c r="A17" s="3"/>
      <c r="B17" s="5"/>
      <c r="C17" s="8"/>
      <c r="D17" s="8"/>
      <c r="E17" s="4"/>
      <c r="F17" s="7"/>
      <c r="G17" s="6"/>
      <c r="H17" s="44"/>
      <c r="I17" s="45"/>
      <c r="J17" s="45"/>
      <c r="K17" s="49"/>
      <c r="L17" s="49"/>
      <c r="M17" s="49"/>
      <c r="N17" s="49"/>
      <c r="O17" s="49"/>
      <c r="P17"/>
    </row>
    <row r="18" spans="1:16" s="2" customFormat="1" ht="15">
      <c r="A18" s="3"/>
      <c r="B18" s="5"/>
      <c r="C18" s="8"/>
      <c r="D18" s="8"/>
      <c r="E18" s="4"/>
      <c r="F18" s="7"/>
      <c r="G18" s="6"/>
      <c r="H18" s="44"/>
      <c r="I18" s="45"/>
      <c r="J18" s="45"/>
      <c r="K18" s="49"/>
      <c r="L18" s="49"/>
      <c r="M18" s="49"/>
      <c r="N18" s="49"/>
      <c r="O18" s="49"/>
      <c r="P18"/>
    </row>
    <row r="19" spans="1:16" s="2" customFormat="1" ht="15">
      <c r="A19" s="3"/>
      <c r="B19" s="5"/>
      <c r="C19" s="8"/>
      <c r="D19" s="8"/>
      <c r="E19" s="4"/>
      <c r="F19" s="7"/>
      <c r="G19" s="6"/>
      <c r="H19" s="44"/>
      <c r="I19" s="45"/>
      <c r="J19" s="45"/>
      <c r="K19" s="49"/>
      <c r="L19" s="49"/>
      <c r="M19" s="49"/>
      <c r="N19" s="49"/>
      <c r="O19" s="49"/>
      <c r="P19"/>
    </row>
    <row r="20" spans="1:16" s="2" customFormat="1" ht="15">
      <c r="A20" s="3"/>
      <c r="B20" s="5"/>
      <c r="C20" s="8"/>
      <c r="D20" s="8"/>
      <c r="E20" s="4"/>
      <c r="F20" s="7"/>
      <c r="G20" s="6"/>
      <c r="H20" s="44"/>
      <c r="I20" s="45"/>
      <c r="J20" s="45"/>
      <c r="K20" s="49"/>
      <c r="L20" s="49"/>
      <c r="M20" s="49"/>
      <c r="N20" s="49"/>
      <c r="O20" s="49"/>
      <c r="P20"/>
    </row>
    <row r="21" spans="1:16" s="2" customFormat="1" ht="15">
      <c r="A21" s="3"/>
      <c r="B21" s="5"/>
      <c r="C21" s="8"/>
      <c r="D21" s="8"/>
      <c r="E21" s="4"/>
      <c r="F21" s="7"/>
      <c r="G21" s="6"/>
      <c r="H21" s="44"/>
      <c r="I21" s="45"/>
      <c r="J21" s="45"/>
      <c r="K21" s="49"/>
      <c r="L21" s="49"/>
      <c r="M21" s="49"/>
      <c r="N21" s="49"/>
      <c r="O21" s="49"/>
      <c r="P21"/>
    </row>
    <row r="22" spans="1:16" s="2" customFormat="1" ht="15">
      <c r="A22" s="3"/>
      <c r="B22" s="5"/>
      <c r="C22" s="8"/>
      <c r="D22" s="8"/>
      <c r="E22" s="4"/>
      <c r="F22" s="7"/>
      <c r="G22" s="6"/>
      <c r="H22" s="44"/>
      <c r="I22" s="45"/>
      <c r="J22" s="45"/>
      <c r="K22" s="49"/>
      <c r="L22" s="49"/>
      <c r="M22" s="49"/>
      <c r="N22" s="49"/>
      <c r="O22" s="49"/>
      <c r="P22"/>
    </row>
    <row r="23" spans="1:16" s="2" customFormat="1" ht="15">
      <c r="A23" s="3"/>
      <c r="B23" s="5"/>
      <c r="C23" s="8"/>
      <c r="D23" s="8"/>
      <c r="E23" s="4"/>
      <c r="F23" s="7"/>
      <c r="G23" s="6"/>
      <c r="H23" s="44"/>
      <c r="I23" s="45"/>
      <c r="J23" s="45"/>
      <c r="K23" s="49"/>
      <c r="L23" s="49"/>
      <c r="M23" s="49"/>
      <c r="N23" s="49"/>
      <c r="O23" s="49"/>
      <c r="P23"/>
    </row>
    <row r="24" spans="1:16" s="2" customFormat="1" ht="15">
      <c r="A24" s="3"/>
      <c r="B24" s="5"/>
      <c r="C24" s="8"/>
      <c r="D24" s="8"/>
      <c r="E24" s="4"/>
      <c r="F24" s="7"/>
      <c r="G24" s="6"/>
      <c r="H24" s="44"/>
      <c r="I24" s="45"/>
      <c r="J24" s="45"/>
      <c r="K24" s="49"/>
      <c r="L24" s="49"/>
      <c r="M24" s="49"/>
      <c r="N24" s="49"/>
      <c r="O24" s="49"/>
      <c r="P24"/>
    </row>
    <row r="25" spans="1:16" s="2" customFormat="1" ht="15">
      <c r="A25" s="3"/>
      <c r="B25" s="5"/>
      <c r="C25" s="8"/>
      <c r="D25" s="8"/>
      <c r="E25" s="4"/>
      <c r="F25" s="7"/>
      <c r="G25" s="6"/>
      <c r="H25" s="44"/>
      <c r="I25" s="45"/>
      <c r="J25" s="45"/>
      <c r="K25" s="49"/>
      <c r="L25" s="49"/>
      <c r="M25" s="49"/>
      <c r="N25" s="49"/>
      <c r="O25" s="49"/>
      <c r="P25"/>
    </row>
    <row r="26" spans="1:16" s="2" customFormat="1" ht="15">
      <c r="A26" s="3"/>
      <c r="B26" s="5"/>
      <c r="C26" s="8"/>
      <c r="D26" s="8"/>
      <c r="E26" s="4"/>
      <c r="F26" s="7"/>
      <c r="G26" s="6"/>
      <c r="H26" s="44"/>
      <c r="I26" s="45"/>
      <c r="J26" s="45"/>
      <c r="K26" s="49"/>
      <c r="L26" s="49"/>
      <c r="M26" s="49"/>
      <c r="N26" s="49"/>
      <c r="O26" s="49"/>
      <c r="P26"/>
    </row>
    <row r="27" spans="1:16" s="2" customFormat="1" ht="15">
      <c r="A27" s="3"/>
      <c r="B27" s="5"/>
      <c r="C27" s="8"/>
      <c r="D27" s="8"/>
      <c r="E27" s="4"/>
      <c r="F27" s="7"/>
      <c r="G27" s="6"/>
      <c r="H27" s="44"/>
      <c r="I27" s="45"/>
      <c r="J27" s="45"/>
      <c r="K27" s="49"/>
      <c r="L27" s="49"/>
      <c r="M27" s="49"/>
      <c r="N27" s="49"/>
      <c r="O27" s="49"/>
      <c r="P27"/>
    </row>
    <row r="28" spans="1:16" s="2" customFormat="1" ht="15">
      <c r="A28" s="3"/>
      <c r="B28" s="5"/>
      <c r="C28" s="8"/>
      <c r="D28" s="8"/>
      <c r="E28" s="4"/>
      <c r="F28" s="7"/>
      <c r="G28" s="6"/>
      <c r="H28" s="44"/>
      <c r="I28" s="45"/>
      <c r="J28" s="45"/>
      <c r="K28" s="49"/>
      <c r="L28" s="49"/>
      <c r="M28" s="49"/>
      <c r="N28" s="49"/>
      <c r="O28" s="49"/>
      <c r="P28"/>
    </row>
    <row r="29" spans="1:16" s="2" customFormat="1" ht="15">
      <c r="A29" s="3"/>
      <c r="B29" s="5"/>
      <c r="C29" s="8"/>
      <c r="D29" s="8"/>
      <c r="E29" s="4"/>
      <c r="F29" s="7"/>
      <c r="G29" s="6"/>
      <c r="H29" s="44"/>
      <c r="I29" s="45"/>
      <c r="J29" s="45"/>
      <c r="K29" s="49"/>
      <c r="L29" s="49"/>
      <c r="M29" s="49"/>
      <c r="N29" s="49"/>
      <c r="O29" s="49"/>
      <c r="P29"/>
    </row>
    <row r="30" spans="1:16" s="2" customFormat="1" ht="15">
      <c r="A30" s="3"/>
      <c r="B30" s="5"/>
      <c r="C30" s="8"/>
      <c r="D30" s="8"/>
      <c r="E30" s="4"/>
      <c r="F30" s="7"/>
      <c r="G30" s="6"/>
      <c r="H30" s="44"/>
      <c r="I30" s="45"/>
      <c r="J30" s="45"/>
      <c r="K30" s="49"/>
      <c r="L30" s="49"/>
      <c r="M30" s="49"/>
      <c r="N30" s="49"/>
      <c r="O30" s="49"/>
      <c r="P30"/>
    </row>
    <row r="31" spans="1:16" s="2" customFormat="1" ht="15">
      <c r="A31" s="3"/>
      <c r="B31" s="5"/>
      <c r="C31" s="8"/>
      <c r="D31" s="8"/>
      <c r="E31" s="4"/>
      <c r="F31" s="7"/>
      <c r="G31" s="6"/>
      <c r="H31" s="44"/>
      <c r="I31" s="45"/>
      <c r="J31" s="45"/>
      <c r="K31" s="49"/>
      <c r="L31" s="49"/>
      <c r="M31" s="49"/>
      <c r="N31" s="49"/>
      <c r="O31" s="49"/>
      <c r="P31"/>
    </row>
    <row r="32" spans="1:16" s="2" customFormat="1" ht="15">
      <c r="A32" s="3"/>
      <c r="B32" s="5"/>
      <c r="C32" s="8"/>
      <c r="D32" s="8"/>
      <c r="E32" s="4"/>
      <c r="F32" s="7"/>
      <c r="G32" s="6"/>
      <c r="H32" s="44"/>
      <c r="I32" s="45"/>
      <c r="J32" s="45"/>
      <c r="K32" s="49"/>
      <c r="L32" s="49"/>
      <c r="M32" s="49"/>
      <c r="N32" s="49"/>
      <c r="O32" s="49"/>
      <c r="P32"/>
    </row>
    <row r="33" spans="1:16" s="2" customFormat="1" ht="15">
      <c r="A33" s="3"/>
      <c r="B33" s="5"/>
      <c r="C33" s="8"/>
      <c r="D33" s="8"/>
      <c r="E33" s="4"/>
      <c r="F33" s="7"/>
      <c r="G33" s="6"/>
      <c r="H33" s="44"/>
      <c r="I33" s="45"/>
      <c r="J33" s="45"/>
      <c r="K33" s="49"/>
      <c r="L33" s="49"/>
      <c r="M33" s="49"/>
      <c r="N33" s="49"/>
      <c r="O33" s="49"/>
      <c r="P33"/>
    </row>
    <row r="34" spans="1:16" s="2" customFormat="1" ht="15">
      <c r="A34" s="3"/>
      <c r="B34" s="5"/>
      <c r="C34" s="8"/>
      <c r="D34" s="8"/>
      <c r="E34" s="4"/>
      <c r="F34" s="7"/>
      <c r="G34" s="6"/>
      <c r="H34" s="44"/>
      <c r="I34" s="45"/>
      <c r="J34" s="45"/>
      <c r="K34" s="49"/>
      <c r="L34" s="49"/>
      <c r="M34" s="49"/>
      <c r="N34" s="49"/>
      <c r="O34" s="49"/>
      <c r="P34"/>
    </row>
    <row r="35" spans="1:16" s="2" customFormat="1" ht="15">
      <c r="A35" s="3"/>
      <c r="B35" s="5"/>
      <c r="C35" s="8"/>
      <c r="D35" s="8"/>
      <c r="E35" s="4"/>
      <c r="F35" s="7"/>
      <c r="G35" s="6"/>
      <c r="H35" s="44"/>
      <c r="I35" s="45"/>
      <c r="J35" s="45"/>
      <c r="K35" s="49"/>
      <c r="L35" s="49"/>
      <c r="M35" s="49"/>
      <c r="N35" s="49"/>
      <c r="O35" s="49"/>
      <c r="P35"/>
    </row>
    <row r="36" spans="1:16" s="2" customFormat="1" ht="15">
      <c r="A36" s="3"/>
      <c r="B36" s="5"/>
      <c r="C36" s="8"/>
      <c r="D36" s="8"/>
      <c r="E36" s="4"/>
      <c r="F36" s="7"/>
      <c r="G36" s="6"/>
      <c r="H36" s="44"/>
      <c r="I36" s="45"/>
      <c r="J36" s="45"/>
      <c r="K36" s="49"/>
      <c r="L36" s="49"/>
      <c r="M36" s="49"/>
      <c r="N36" s="49"/>
      <c r="O36" s="49"/>
      <c r="P36"/>
    </row>
    <row r="37" spans="1:16" s="2" customFormat="1" ht="15">
      <c r="A37" s="3"/>
      <c r="B37" s="5"/>
      <c r="C37" s="8"/>
      <c r="D37" s="8"/>
      <c r="E37" s="4"/>
      <c r="F37" s="7"/>
      <c r="G37" s="6"/>
      <c r="H37" s="44"/>
      <c r="I37" s="45"/>
      <c r="J37" s="45"/>
      <c r="K37" s="49"/>
      <c r="L37" s="49"/>
      <c r="M37" s="49"/>
      <c r="N37" s="49"/>
      <c r="O37" s="49"/>
      <c r="P37"/>
    </row>
    <row r="38" spans="1:16" s="2" customFormat="1" ht="15">
      <c r="A38" s="3"/>
      <c r="B38" s="5"/>
      <c r="C38" s="8"/>
      <c r="D38" s="8"/>
      <c r="E38" s="4"/>
      <c r="F38" s="7"/>
      <c r="G38" s="6"/>
      <c r="H38" s="44"/>
      <c r="I38" s="45"/>
      <c r="J38" s="45"/>
      <c r="K38" s="49"/>
      <c r="L38" s="49"/>
      <c r="M38" s="49"/>
      <c r="N38" s="49"/>
      <c r="O38" s="49"/>
      <c r="P38"/>
    </row>
    <row r="39" spans="1:16" s="2" customFormat="1" ht="15">
      <c r="A39" s="3"/>
      <c r="B39" s="5"/>
      <c r="C39" s="8"/>
      <c r="D39" s="8"/>
      <c r="E39" s="4"/>
      <c r="F39" s="7"/>
      <c r="G39" s="6"/>
      <c r="H39" s="44"/>
      <c r="I39" s="45"/>
      <c r="J39" s="45"/>
      <c r="K39" s="49"/>
      <c r="L39" s="49"/>
      <c r="M39" s="49"/>
      <c r="N39" s="49"/>
      <c r="O39" s="49"/>
      <c r="P39"/>
    </row>
    <row r="40" spans="1:16" s="2" customFormat="1" ht="15">
      <c r="A40" s="3"/>
      <c r="B40" s="5"/>
      <c r="C40" s="8"/>
      <c r="D40" s="8"/>
      <c r="E40" s="4"/>
      <c r="F40" s="7"/>
      <c r="G40" s="6"/>
      <c r="H40" s="44"/>
      <c r="I40" s="45"/>
      <c r="J40" s="45"/>
      <c r="K40" s="49"/>
      <c r="L40" s="49"/>
      <c r="M40" s="49"/>
      <c r="N40" s="49"/>
      <c r="O40" s="49"/>
      <c r="P40"/>
    </row>
    <row r="41" spans="1:16" s="2" customFormat="1" ht="15">
      <c r="A41" s="3"/>
      <c r="B41" s="5"/>
      <c r="C41" s="8"/>
      <c r="D41" s="8"/>
      <c r="E41" s="4"/>
      <c r="F41" s="7"/>
      <c r="G41" s="6"/>
      <c r="H41" s="44"/>
      <c r="I41" s="45"/>
      <c r="J41" s="45"/>
      <c r="K41" s="49"/>
      <c r="L41" s="49"/>
      <c r="M41" s="49"/>
      <c r="N41" s="49"/>
      <c r="O41" s="49"/>
      <c r="P41"/>
    </row>
    <row r="42" spans="1:16" s="2" customFormat="1" ht="15">
      <c r="A42" s="3"/>
      <c r="B42" s="5"/>
      <c r="C42" s="8"/>
      <c r="D42" s="8"/>
      <c r="E42" s="4"/>
      <c r="F42" s="7"/>
      <c r="G42" s="6"/>
      <c r="H42" s="44"/>
      <c r="I42" s="45"/>
      <c r="J42" s="45"/>
      <c r="K42" s="49"/>
      <c r="L42" s="49"/>
      <c r="M42" s="49"/>
      <c r="N42" s="49"/>
      <c r="O42" s="49"/>
      <c r="P42"/>
    </row>
    <row r="43" spans="1:16" s="2" customFormat="1" ht="15">
      <c r="A43" s="3"/>
      <c r="B43" s="5"/>
      <c r="C43" s="8"/>
      <c r="D43" s="8"/>
      <c r="E43" s="4"/>
      <c r="F43" s="7"/>
      <c r="G43" s="6"/>
      <c r="H43" s="44"/>
      <c r="I43" s="45"/>
      <c r="J43" s="45"/>
      <c r="K43" s="49"/>
      <c r="L43" s="49"/>
      <c r="M43" s="49"/>
      <c r="N43" s="49"/>
      <c r="O43" s="49"/>
      <c r="P43"/>
    </row>
    <row r="44" spans="1:16" s="2" customFormat="1" ht="15">
      <c r="A44" s="3"/>
      <c r="B44" s="5"/>
      <c r="C44" s="8"/>
      <c r="D44" s="8"/>
      <c r="E44" s="4"/>
      <c r="F44" s="7"/>
      <c r="G44" s="6"/>
      <c r="H44" s="44"/>
      <c r="I44" s="45"/>
      <c r="J44" s="45"/>
      <c r="K44" s="49"/>
      <c r="L44" s="49"/>
      <c r="M44" s="49"/>
      <c r="N44" s="49"/>
      <c r="O44" s="49"/>
      <c r="P44"/>
    </row>
    <row r="45" spans="1:16" s="2" customFormat="1" ht="15">
      <c r="A45" s="3"/>
      <c r="B45" s="5"/>
      <c r="C45" s="8"/>
      <c r="D45" s="8"/>
      <c r="E45" s="4"/>
      <c r="F45" s="7"/>
      <c r="G45" s="6"/>
      <c r="H45" s="44"/>
      <c r="I45" s="45"/>
      <c r="J45" s="45"/>
      <c r="K45" s="49"/>
      <c r="L45" s="49"/>
      <c r="M45" s="49"/>
      <c r="N45" s="49"/>
      <c r="O45" s="49"/>
      <c r="P45"/>
    </row>
    <row r="46" spans="1:16" s="2" customFormat="1" ht="15">
      <c r="A46" s="3"/>
      <c r="B46" s="5"/>
      <c r="C46" s="8"/>
      <c r="D46" s="8"/>
      <c r="E46" s="4"/>
      <c r="F46" s="7"/>
      <c r="G46" s="6"/>
      <c r="H46" s="44"/>
      <c r="I46" s="45"/>
      <c r="J46" s="45"/>
      <c r="K46" s="49"/>
      <c r="L46" s="49"/>
      <c r="M46" s="49"/>
      <c r="N46" s="49"/>
      <c r="O46" s="49"/>
      <c r="P46"/>
    </row>
    <row r="47" spans="1:16" s="2" customFormat="1" ht="15">
      <c r="A47" s="3"/>
      <c r="B47" s="5"/>
      <c r="C47" s="8"/>
      <c r="D47" s="8"/>
      <c r="E47" s="4"/>
      <c r="F47" s="7"/>
      <c r="G47" s="6"/>
      <c r="H47" s="44"/>
      <c r="I47" s="45"/>
      <c r="J47" s="45"/>
      <c r="K47" s="49"/>
      <c r="L47" s="49"/>
      <c r="M47" s="49"/>
      <c r="N47" s="49"/>
      <c r="O47" s="49"/>
      <c r="P47"/>
    </row>
    <row r="48" spans="1:16" s="2" customFormat="1" ht="15">
      <c r="A48" s="3"/>
      <c r="B48" s="5"/>
      <c r="C48" s="8"/>
      <c r="D48" s="8"/>
      <c r="E48" s="4"/>
      <c r="F48" s="7"/>
      <c r="G48" s="6"/>
      <c r="H48" s="44"/>
      <c r="I48" s="45"/>
      <c r="J48" s="45"/>
      <c r="K48" s="49"/>
      <c r="L48" s="49"/>
      <c r="M48" s="49"/>
      <c r="N48" s="49"/>
      <c r="O48" s="49"/>
      <c r="P48"/>
    </row>
    <row r="49" spans="1:16" s="2" customFormat="1" ht="15">
      <c r="A49" s="3"/>
      <c r="B49" s="5"/>
      <c r="C49" s="8"/>
      <c r="D49" s="8"/>
      <c r="E49" s="4"/>
      <c r="F49" s="7"/>
      <c r="G49" s="6"/>
      <c r="H49" s="44"/>
      <c r="I49" s="45"/>
      <c r="J49" s="45"/>
      <c r="K49" s="49"/>
      <c r="L49" s="49"/>
      <c r="M49" s="49"/>
      <c r="N49" s="49"/>
      <c r="O49" s="49"/>
      <c r="P49"/>
    </row>
    <row r="50" spans="1:16" s="2" customFormat="1" ht="15">
      <c r="A50" s="3"/>
      <c r="B50" s="5"/>
      <c r="C50" s="8"/>
      <c r="D50" s="8"/>
      <c r="E50" s="4"/>
      <c r="F50" s="7"/>
      <c r="G50" s="6"/>
      <c r="H50" s="44"/>
      <c r="I50" s="45"/>
      <c r="J50" s="45"/>
      <c r="K50" s="49"/>
      <c r="L50" s="49"/>
      <c r="M50" s="49"/>
      <c r="N50" s="49"/>
      <c r="O50" s="49"/>
      <c r="P50"/>
    </row>
    <row r="51" spans="1:16" s="2" customFormat="1" ht="15">
      <c r="A51" s="3"/>
      <c r="B51" s="5"/>
      <c r="C51" s="8"/>
      <c r="D51" s="8"/>
      <c r="E51" s="4"/>
      <c r="F51" s="7"/>
      <c r="G51" s="6"/>
      <c r="H51" s="44"/>
      <c r="I51" s="45"/>
      <c r="J51" s="45"/>
      <c r="K51" s="49"/>
      <c r="L51" s="49"/>
      <c r="M51" s="49"/>
      <c r="N51" s="49"/>
      <c r="O51" s="49"/>
      <c r="P51"/>
    </row>
    <row r="52" spans="1:16" s="2" customFormat="1" ht="15">
      <c r="A52" s="3"/>
      <c r="B52" s="5"/>
      <c r="C52" s="8"/>
      <c r="D52" s="8"/>
      <c r="E52" s="4"/>
      <c r="F52" s="7"/>
      <c r="G52" s="6"/>
      <c r="H52" s="44"/>
      <c r="I52" s="45"/>
      <c r="J52" s="45"/>
      <c r="K52" s="49"/>
      <c r="L52" s="49"/>
      <c r="M52" s="49"/>
      <c r="N52" s="49"/>
      <c r="O52" s="49"/>
      <c r="P52"/>
    </row>
    <row r="53" spans="1:16" s="2" customFormat="1" ht="15">
      <c r="A53" s="3"/>
      <c r="B53" s="5"/>
      <c r="C53" s="8"/>
      <c r="D53" s="8"/>
      <c r="E53" s="4"/>
      <c r="F53" s="7"/>
      <c r="G53" s="6"/>
      <c r="H53" s="44"/>
      <c r="I53" s="45"/>
      <c r="J53" s="45"/>
      <c r="K53" s="49"/>
      <c r="L53" s="49"/>
      <c r="M53" s="49"/>
      <c r="N53" s="49"/>
      <c r="O53" s="49"/>
      <c r="P53"/>
    </row>
    <row r="54" spans="1:16" s="2" customFormat="1" ht="15">
      <c r="A54" s="3"/>
      <c r="B54" s="5"/>
      <c r="C54" s="8"/>
      <c r="D54" s="8"/>
      <c r="E54" s="4"/>
      <c r="F54" s="7"/>
      <c r="G54" s="6"/>
      <c r="H54" s="44"/>
      <c r="I54" s="45"/>
      <c r="J54" s="45"/>
      <c r="K54" s="49"/>
      <c r="L54" s="49"/>
      <c r="M54" s="49"/>
      <c r="N54" s="49"/>
      <c r="O54" s="49"/>
      <c r="P54"/>
    </row>
    <row r="55" spans="1:16" s="2" customFormat="1" ht="15">
      <c r="A55" s="3"/>
      <c r="B55" s="5"/>
      <c r="C55" s="8"/>
      <c r="D55" s="8"/>
      <c r="E55" s="4"/>
      <c r="F55" s="7"/>
      <c r="G55" s="6"/>
      <c r="H55" s="44"/>
      <c r="I55" s="45"/>
      <c r="J55" s="45"/>
      <c r="K55" s="49"/>
      <c r="L55" s="49"/>
      <c r="M55" s="49"/>
      <c r="N55" s="49"/>
      <c r="O55" s="49"/>
      <c r="P55"/>
    </row>
    <row r="56" spans="1:16" s="2" customFormat="1" ht="15">
      <c r="A56" s="3"/>
      <c r="B56" s="5"/>
      <c r="C56" s="8"/>
      <c r="D56" s="8"/>
      <c r="E56" s="4"/>
      <c r="F56" s="7"/>
      <c r="G56" s="6"/>
      <c r="H56" s="44"/>
      <c r="I56" s="45"/>
      <c r="J56" s="45"/>
      <c r="K56" s="49"/>
      <c r="L56" s="49"/>
      <c r="M56" s="49"/>
      <c r="N56" s="49"/>
      <c r="O56" s="49"/>
      <c r="P56"/>
    </row>
    <row r="57" spans="1:16" s="2" customFormat="1" ht="15">
      <c r="A57" s="3"/>
      <c r="B57" s="5"/>
      <c r="C57" s="8"/>
      <c r="D57" s="8"/>
      <c r="E57" s="4"/>
      <c r="F57" s="7"/>
      <c r="G57" s="6"/>
      <c r="H57" s="44"/>
      <c r="I57" s="45"/>
      <c r="J57" s="45"/>
      <c r="K57" s="49"/>
      <c r="L57" s="49"/>
      <c r="M57" s="49"/>
      <c r="N57" s="49"/>
      <c r="O57" s="49"/>
      <c r="P57"/>
    </row>
    <row r="58" spans="1:16" s="2" customFormat="1" ht="15">
      <c r="A58" s="3"/>
      <c r="B58" s="5"/>
      <c r="C58" s="8"/>
      <c r="D58" s="8"/>
      <c r="E58" s="4"/>
      <c r="F58" s="7"/>
      <c r="G58" s="6"/>
      <c r="H58" s="44"/>
      <c r="I58" s="45"/>
      <c r="J58" s="45"/>
      <c r="K58" s="49"/>
      <c r="L58" s="49"/>
      <c r="M58" s="49"/>
      <c r="N58" s="49"/>
      <c r="O58" s="49"/>
      <c r="P58"/>
    </row>
    <row r="59" spans="1:16" s="2" customFormat="1" ht="15">
      <c r="A59" s="3"/>
      <c r="B59" s="5"/>
      <c r="C59" s="8"/>
      <c r="D59" s="8"/>
      <c r="E59" s="4"/>
      <c r="F59" s="7"/>
      <c r="G59" s="6"/>
      <c r="H59" s="44"/>
      <c r="I59" s="45"/>
      <c r="J59" s="45"/>
      <c r="K59" s="49"/>
      <c r="L59" s="49"/>
      <c r="M59" s="49"/>
      <c r="N59" s="49"/>
      <c r="O59" s="49"/>
      <c r="P59"/>
    </row>
    <row r="60" spans="1:16" s="2" customFormat="1" ht="15">
      <c r="A60" s="3"/>
      <c r="B60" s="5"/>
      <c r="C60" s="8"/>
      <c r="D60" s="8"/>
      <c r="E60" s="4"/>
      <c r="F60" s="7"/>
      <c r="G60" s="6"/>
      <c r="H60" s="44"/>
      <c r="I60" s="45"/>
      <c r="J60" s="45"/>
      <c r="K60" s="49"/>
      <c r="L60" s="49"/>
      <c r="M60" s="49"/>
      <c r="N60" s="49"/>
      <c r="O60" s="49"/>
      <c r="P60"/>
    </row>
    <row r="61" spans="1:16" s="2" customFormat="1" ht="15">
      <c r="A61" s="3"/>
      <c r="B61" s="5"/>
      <c r="C61" s="8"/>
      <c r="D61" s="8"/>
      <c r="E61" s="4"/>
      <c r="F61" s="7"/>
      <c r="G61" s="6"/>
      <c r="H61" s="44"/>
      <c r="I61" s="45"/>
      <c r="J61" s="45"/>
      <c r="K61" s="49"/>
      <c r="L61" s="49"/>
      <c r="M61" s="49"/>
      <c r="N61" s="49"/>
      <c r="O61" s="49"/>
      <c r="P61"/>
    </row>
    <row r="62" spans="1:16" s="2" customFormat="1" ht="15">
      <c r="A62" s="3"/>
      <c r="B62" s="5"/>
      <c r="C62" s="8"/>
      <c r="D62" s="8"/>
      <c r="E62" s="4"/>
      <c r="F62" s="7"/>
      <c r="G62" s="6"/>
      <c r="H62" s="44"/>
      <c r="I62" s="45"/>
      <c r="J62" s="45"/>
      <c r="K62" s="49"/>
      <c r="L62" s="49"/>
      <c r="M62" s="49"/>
      <c r="N62" s="49"/>
      <c r="O62" s="49"/>
      <c r="P62"/>
    </row>
    <row r="63" spans="1:16" s="2" customFormat="1" ht="15">
      <c r="A63" s="3"/>
      <c r="B63" s="5"/>
      <c r="C63" s="8"/>
      <c r="D63" s="8"/>
      <c r="E63" s="4"/>
      <c r="F63" s="7"/>
      <c r="G63" s="6"/>
      <c r="H63" s="44"/>
      <c r="I63" s="45"/>
      <c r="J63" s="45"/>
      <c r="K63" s="49"/>
      <c r="L63" s="49"/>
      <c r="M63" s="49"/>
      <c r="N63" s="49"/>
      <c r="O63" s="49"/>
      <c r="P63"/>
    </row>
    <row r="64" spans="1:16" s="2" customFormat="1" ht="15">
      <c r="A64" s="3"/>
      <c r="B64" s="5"/>
      <c r="C64" s="8"/>
      <c r="D64" s="8"/>
      <c r="E64" s="4"/>
      <c r="F64" s="7"/>
      <c r="G64" s="6"/>
      <c r="H64" s="44"/>
      <c r="I64" s="45"/>
      <c r="J64" s="45"/>
      <c r="K64" s="49"/>
      <c r="L64" s="49"/>
      <c r="M64" s="49"/>
      <c r="N64" s="49"/>
      <c r="O64" s="49"/>
      <c r="P64"/>
    </row>
    <row r="65" spans="1:16" s="2" customFormat="1" ht="15">
      <c r="A65" s="3"/>
      <c r="B65" s="5"/>
      <c r="C65" s="8"/>
      <c r="D65" s="8"/>
      <c r="E65" s="4"/>
      <c r="F65" s="7"/>
      <c r="G65" s="6"/>
      <c r="H65" s="44"/>
      <c r="I65" s="45"/>
      <c r="J65" s="45"/>
      <c r="K65" s="49"/>
      <c r="L65" s="49"/>
      <c r="M65" s="49"/>
      <c r="N65" s="49"/>
      <c r="O65" s="49"/>
      <c r="P65"/>
    </row>
    <row r="66" spans="1:16" s="2" customFormat="1" ht="15">
      <c r="A66" s="3"/>
      <c r="B66" s="5"/>
      <c r="C66" s="8"/>
      <c r="D66" s="8"/>
      <c r="E66" s="4"/>
      <c r="F66" s="7"/>
      <c r="G66" s="6"/>
      <c r="H66" s="44"/>
      <c r="I66" s="45"/>
      <c r="J66" s="45"/>
      <c r="K66" s="49"/>
      <c r="L66" s="49"/>
      <c r="M66" s="49"/>
      <c r="N66" s="49"/>
      <c r="O66" s="49"/>
      <c r="P66"/>
    </row>
    <row r="67" spans="1:16" s="2" customFormat="1" ht="15">
      <c r="A67" s="3"/>
      <c r="B67" s="5"/>
      <c r="C67" s="8"/>
      <c r="D67" s="8"/>
      <c r="E67" s="4"/>
      <c r="F67" s="7"/>
      <c r="G67" s="6"/>
      <c r="H67" s="44"/>
      <c r="I67" s="45"/>
      <c r="J67" s="45"/>
      <c r="K67" s="49"/>
      <c r="L67" s="49"/>
      <c r="M67" s="49"/>
      <c r="N67" s="49"/>
      <c r="O67" s="49"/>
      <c r="P67"/>
    </row>
    <row r="68" spans="1:16" s="2" customFormat="1" ht="15">
      <c r="A68" s="3"/>
      <c r="B68" s="5"/>
      <c r="C68" s="8"/>
      <c r="D68" s="8"/>
      <c r="E68" s="4"/>
      <c r="F68" s="7"/>
      <c r="G68" s="6"/>
      <c r="H68" s="44"/>
      <c r="I68" s="45"/>
      <c r="J68" s="45"/>
      <c r="K68" s="49"/>
      <c r="L68" s="49"/>
      <c r="M68" s="49"/>
      <c r="N68" s="49"/>
      <c r="O68" s="49"/>
      <c r="P68"/>
    </row>
    <row r="69" spans="1:16" s="2" customFormat="1" ht="15">
      <c r="A69" s="3"/>
      <c r="B69" s="5"/>
      <c r="C69" s="8"/>
      <c r="D69" s="8"/>
      <c r="E69" s="4"/>
      <c r="F69" s="7"/>
      <c r="G69" s="6"/>
      <c r="H69" s="44"/>
      <c r="I69" s="45"/>
      <c r="J69" s="45"/>
      <c r="K69" s="49"/>
      <c r="L69" s="49"/>
      <c r="M69" s="49"/>
      <c r="N69" s="49"/>
      <c r="O69" s="49"/>
      <c r="P69"/>
    </row>
    <row r="70" spans="1:16" s="2" customFormat="1" ht="15">
      <c r="A70" s="3"/>
      <c r="B70" s="5"/>
      <c r="C70" s="8"/>
      <c r="D70" s="8"/>
      <c r="E70" s="4"/>
      <c r="F70" s="7"/>
      <c r="G70" s="6"/>
      <c r="H70" s="44"/>
      <c r="I70" s="45"/>
      <c r="J70" s="45"/>
      <c r="K70" s="49"/>
      <c r="L70" s="49"/>
      <c r="M70" s="49"/>
      <c r="N70" s="49"/>
      <c r="O70" s="49"/>
      <c r="P70"/>
    </row>
    <row r="71" spans="1:16" s="2" customFormat="1" ht="15">
      <c r="A71" s="3"/>
      <c r="B71" s="5"/>
      <c r="C71" s="8"/>
      <c r="D71" s="8"/>
      <c r="E71" s="4"/>
      <c r="F71" s="7"/>
      <c r="G71" s="6"/>
      <c r="H71" s="44"/>
      <c r="I71" s="45"/>
      <c r="J71" s="45"/>
      <c r="K71" s="49"/>
      <c r="L71" s="49"/>
      <c r="M71" s="49"/>
      <c r="N71" s="49"/>
      <c r="O71" s="49"/>
      <c r="P71"/>
    </row>
    <row r="72" spans="1:16" s="2" customFormat="1" ht="15">
      <c r="A72" s="3"/>
      <c r="B72" s="5"/>
      <c r="C72" s="8"/>
      <c r="D72" s="8"/>
      <c r="E72" s="4"/>
      <c r="F72" s="7"/>
      <c r="G72" s="6"/>
      <c r="H72" s="44"/>
      <c r="I72" s="45"/>
      <c r="J72" s="45"/>
      <c r="K72" s="49"/>
      <c r="L72" s="49"/>
      <c r="M72" s="49"/>
      <c r="N72" s="49"/>
      <c r="O72" s="49"/>
      <c r="P72"/>
    </row>
    <row r="73" spans="1:16" s="2" customFormat="1" ht="15">
      <c r="A73" s="3"/>
      <c r="B73" s="5"/>
      <c r="C73" s="8"/>
      <c r="D73" s="8"/>
      <c r="E73" s="4"/>
      <c r="F73" s="7"/>
      <c r="G73" s="6"/>
      <c r="H73" s="44"/>
      <c r="I73" s="45"/>
      <c r="J73" s="45"/>
      <c r="K73" s="49"/>
      <c r="L73" s="49"/>
      <c r="M73" s="49"/>
      <c r="N73" s="49"/>
      <c r="O73" s="49"/>
      <c r="P73"/>
    </row>
    <row r="74" spans="1:16" s="2" customFormat="1" ht="15">
      <c r="A74" s="3"/>
      <c r="B74" s="5"/>
      <c r="C74" s="8"/>
      <c r="D74" s="8"/>
      <c r="E74" s="4"/>
      <c r="F74" s="7"/>
      <c r="G74" s="6"/>
      <c r="H74" s="44"/>
      <c r="I74" s="45"/>
      <c r="J74" s="45"/>
      <c r="K74" s="49"/>
      <c r="L74" s="49"/>
      <c r="M74" s="49"/>
      <c r="N74" s="49"/>
      <c r="O74" s="49"/>
      <c r="P74"/>
    </row>
    <row r="75" spans="1:16" s="2" customFormat="1" ht="15">
      <c r="A75" s="3"/>
      <c r="B75" s="5"/>
      <c r="C75" s="8"/>
      <c r="D75" s="8"/>
      <c r="E75" s="4"/>
      <c r="F75" s="7"/>
      <c r="G75" s="6"/>
      <c r="H75" s="44"/>
      <c r="I75" s="45"/>
      <c r="J75" s="45"/>
      <c r="K75" s="49"/>
      <c r="L75" s="49"/>
      <c r="M75" s="49"/>
      <c r="N75" s="49"/>
      <c r="O75" s="49"/>
      <c r="P75"/>
    </row>
    <row r="76" spans="1:16" s="2" customFormat="1" ht="15">
      <c r="A76" s="3"/>
      <c r="B76" s="5"/>
      <c r="C76" s="8"/>
      <c r="D76" s="8"/>
      <c r="E76" s="4"/>
      <c r="F76" s="7"/>
      <c r="G76" s="6"/>
      <c r="H76" s="44"/>
      <c r="I76" s="45"/>
      <c r="J76" s="45"/>
      <c r="K76" s="49"/>
      <c r="L76" s="49"/>
      <c r="M76" s="49"/>
      <c r="N76" s="49"/>
      <c r="O76" s="49"/>
      <c r="P76"/>
    </row>
    <row r="77" spans="1:16" s="2" customFormat="1" ht="15">
      <c r="A77" s="3"/>
      <c r="B77" s="5"/>
      <c r="C77" s="8"/>
      <c r="D77" s="8"/>
      <c r="E77" s="4"/>
      <c r="F77" s="7"/>
      <c r="G77" s="6"/>
      <c r="H77" s="44"/>
      <c r="I77" s="45"/>
      <c r="J77" s="45"/>
      <c r="K77" s="49"/>
      <c r="L77" s="49"/>
      <c r="M77" s="49"/>
      <c r="N77" s="49"/>
      <c r="O77" s="49"/>
      <c r="P77"/>
    </row>
    <row r="78" spans="1:16" s="2" customFormat="1" ht="15">
      <c r="A78" s="3"/>
      <c r="B78" s="5"/>
      <c r="C78" s="8"/>
      <c r="D78" s="8"/>
      <c r="E78" s="4"/>
      <c r="F78" s="7"/>
      <c r="G78" s="6"/>
      <c r="H78" s="44"/>
      <c r="I78" s="45"/>
      <c r="J78" s="45"/>
      <c r="K78" s="49"/>
      <c r="L78" s="49"/>
      <c r="M78" s="49"/>
      <c r="N78" s="49"/>
      <c r="O78" s="49"/>
      <c r="P78"/>
    </row>
    <row r="79" spans="1:16" s="2" customFormat="1" ht="15">
      <c r="A79" s="3"/>
      <c r="B79" s="5"/>
      <c r="C79" s="8"/>
      <c r="D79" s="8"/>
      <c r="E79" s="4"/>
      <c r="F79" s="7"/>
      <c r="G79" s="6"/>
      <c r="H79" s="44"/>
      <c r="I79" s="45"/>
      <c r="J79" s="45"/>
      <c r="K79" s="49"/>
      <c r="L79" s="49"/>
      <c r="M79" s="49"/>
      <c r="N79" s="49"/>
      <c r="O79" s="49"/>
      <c r="P79"/>
    </row>
    <row r="80" spans="1:16" s="2" customFormat="1" ht="15">
      <c r="A80" s="3"/>
      <c r="B80" s="5"/>
      <c r="C80" s="8"/>
      <c r="D80" s="8"/>
      <c r="E80" s="4"/>
      <c r="F80" s="7"/>
      <c r="G80" s="6"/>
      <c r="H80" s="44"/>
      <c r="I80" s="45"/>
      <c r="J80" s="45"/>
      <c r="K80" s="49"/>
      <c r="L80" s="49"/>
      <c r="M80" s="49"/>
      <c r="N80" s="49"/>
      <c r="O80" s="49"/>
      <c r="P80"/>
    </row>
    <row r="81" spans="1:16" s="2" customFormat="1" ht="15">
      <c r="A81" s="3"/>
      <c r="B81" s="5"/>
      <c r="C81" s="8"/>
      <c r="D81" s="8"/>
      <c r="E81" s="4"/>
      <c r="F81" s="7"/>
      <c r="G81" s="6"/>
      <c r="H81" s="44"/>
      <c r="I81" s="45"/>
      <c r="J81" s="45"/>
      <c r="K81" s="49"/>
      <c r="L81" s="49"/>
      <c r="M81" s="49"/>
      <c r="N81" s="49"/>
      <c r="O81" s="49"/>
      <c r="P81"/>
    </row>
    <row r="82" spans="1:16" s="2" customFormat="1" ht="15">
      <c r="A82" s="3"/>
      <c r="B82" s="5"/>
      <c r="C82" s="8"/>
      <c r="D82" s="8"/>
      <c r="E82" s="4"/>
      <c r="F82" s="7"/>
      <c r="G82" s="6"/>
      <c r="H82" s="44"/>
      <c r="I82" s="45"/>
      <c r="J82" s="45"/>
      <c r="K82" s="49"/>
      <c r="L82" s="49"/>
      <c r="M82" s="49"/>
      <c r="N82" s="49"/>
      <c r="O82" s="49"/>
      <c r="P82"/>
    </row>
    <row r="83" spans="1:16" s="2" customFormat="1" ht="15">
      <c r="A83" s="3"/>
      <c r="B83" s="5"/>
      <c r="C83" s="8"/>
      <c r="D83" s="8"/>
      <c r="E83" s="4"/>
      <c r="F83" s="7"/>
      <c r="G83" s="6"/>
      <c r="H83" s="44"/>
      <c r="I83" s="45"/>
      <c r="J83" s="45"/>
      <c r="K83" s="49"/>
      <c r="L83" s="49"/>
      <c r="M83" s="49"/>
      <c r="N83" s="49"/>
      <c r="O83" s="49"/>
      <c r="P83"/>
    </row>
    <row r="84" spans="1:16" s="2" customFormat="1" ht="15">
      <c r="A84" s="3"/>
      <c r="B84" s="5"/>
      <c r="C84" s="8"/>
      <c r="D84" s="8"/>
      <c r="E84" s="4"/>
      <c r="F84" s="7"/>
      <c r="G84" s="6"/>
      <c r="H84" s="44"/>
      <c r="I84" s="45"/>
      <c r="J84" s="45"/>
      <c r="K84" s="49"/>
      <c r="L84" s="49"/>
      <c r="M84" s="49"/>
      <c r="N84" s="49"/>
      <c r="O84" s="49"/>
      <c r="P84"/>
    </row>
    <row r="85" spans="1:16" s="2" customFormat="1" ht="15">
      <c r="A85" s="3"/>
      <c r="B85" s="5"/>
      <c r="C85" s="8"/>
      <c r="D85" s="8"/>
      <c r="E85" s="4"/>
      <c r="F85" s="7"/>
      <c r="G85" s="6"/>
      <c r="H85" s="44"/>
      <c r="I85" s="45"/>
      <c r="J85" s="45"/>
      <c r="K85" s="49"/>
      <c r="L85" s="49"/>
      <c r="M85" s="49"/>
      <c r="N85" s="49"/>
      <c r="O85" s="49"/>
      <c r="P85"/>
    </row>
    <row r="86" spans="1:16" s="2" customFormat="1" ht="15">
      <c r="A86" s="3"/>
      <c r="B86" s="5"/>
      <c r="C86" s="8"/>
      <c r="D86" s="8"/>
      <c r="E86" s="4"/>
      <c r="F86" s="7"/>
      <c r="G86" s="6"/>
      <c r="H86" s="44"/>
      <c r="I86" s="45"/>
      <c r="J86" s="45"/>
      <c r="K86" s="49"/>
      <c r="L86" s="49"/>
      <c r="M86" s="49"/>
      <c r="N86" s="49"/>
      <c r="O86" s="49"/>
      <c r="P86"/>
    </row>
    <row r="87" spans="1:16" s="2" customFormat="1" ht="15">
      <c r="A87" s="3"/>
      <c r="B87" s="5"/>
      <c r="C87" s="8"/>
      <c r="D87" s="8"/>
      <c r="E87" s="4"/>
      <c r="F87" s="7"/>
      <c r="G87" s="6"/>
      <c r="H87" s="44"/>
      <c r="I87" s="45"/>
      <c r="J87" s="45"/>
      <c r="K87" s="49"/>
      <c r="L87" s="49"/>
      <c r="M87" s="49"/>
      <c r="N87" s="49"/>
      <c r="O87" s="49"/>
      <c r="P87"/>
    </row>
    <row r="88" spans="1:16" s="2" customFormat="1" ht="15">
      <c r="A88" s="3"/>
      <c r="B88" s="5"/>
      <c r="C88" s="8"/>
      <c r="D88" s="8"/>
      <c r="E88" s="4"/>
      <c r="F88" s="7"/>
      <c r="G88" s="6"/>
      <c r="H88" s="44"/>
      <c r="I88" s="45"/>
      <c r="J88" s="45"/>
      <c r="K88" s="49"/>
      <c r="L88" s="49"/>
      <c r="M88" s="49"/>
      <c r="N88" s="49"/>
      <c r="O88" s="49"/>
      <c r="P88"/>
    </row>
    <row r="89" spans="1:16" s="2" customFormat="1" ht="15">
      <c r="A89" s="3"/>
      <c r="B89" s="5"/>
      <c r="C89" s="8"/>
      <c r="D89" s="8"/>
      <c r="E89" s="4"/>
      <c r="F89" s="7"/>
      <c r="G89" s="6"/>
      <c r="H89" s="44"/>
      <c r="I89" s="45"/>
      <c r="J89" s="45"/>
      <c r="K89" s="49"/>
      <c r="L89" s="49"/>
      <c r="M89" s="49"/>
      <c r="N89" s="49"/>
      <c r="O89" s="49"/>
      <c r="P89"/>
    </row>
    <row r="90" spans="1:16" s="2" customFormat="1" ht="15">
      <c r="A90" s="3"/>
      <c r="B90" s="5"/>
      <c r="C90" s="8"/>
      <c r="D90" s="8"/>
      <c r="E90" s="4"/>
      <c r="F90" s="7"/>
      <c r="G90" s="6"/>
      <c r="H90" s="44"/>
      <c r="I90" s="45"/>
      <c r="J90" s="45"/>
      <c r="K90" s="49"/>
      <c r="L90" s="49"/>
      <c r="M90" s="49"/>
      <c r="N90" s="49"/>
      <c r="O90" s="49"/>
      <c r="P90"/>
    </row>
    <row r="91" spans="1:16" s="2" customFormat="1" ht="15">
      <c r="A91" s="3"/>
      <c r="B91" s="5"/>
      <c r="C91" s="8"/>
      <c r="D91" s="8"/>
      <c r="E91" s="4"/>
      <c r="F91" s="7"/>
      <c r="G91" s="6"/>
      <c r="H91" s="44"/>
      <c r="I91" s="45"/>
      <c r="J91" s="45"/>
      <c r="K91" s="49"/>
      <c r="L91" s="49"/>
      <c r="M91" s="49"/>
      <c r="N91" s="49"/>
      <c r="O91" s="49"/>
      <c r="P91"/>
    </row>
    <row r="92" spans="1:16" s="2" customFormat="1" ht="15">
      <c r="A92" s="3"/>
      <c r="B92" s="5"/>
      <c r="C92" s="8"/>
      <c r="D92" s="8"/>
      <c r="E92" s="4"/>
      <c r="F92" s="7"/>
      <c r="G92" s="6"/>
      <c r="H92" s="44"/>
      <c r="I92" s="45"/>
      <c r="J92" s="45"/>
      <c r="K92" s="49"/>
      <c r="L92" s="49"/>
      <c r="M92" s="49"/>
      <c r="N92" s="49"/>
      <c r="O92" s="49"/>
      <c r="P92"/>
    </row>
    <row r="93" spans="1:16" s="2" customFormat="1" ht="15">
      <c r="A93" s="3"/>
      <c r="B93" s="5"/>
      <c r="C93" s="8"/>
      <c r="D93" s="8"/>
      <c r="E93" s="4"/>
      <c r="F93" s="7"/>
      <c r="G93" s="6"/>
      <c r="H93" s="44"/>
      <c r="I93" s="45"/>
      <c r="J93" s="45"/>
      <c r="K93" s="49"/>
      <c r="L93" s="49"/>
      <c r="M93" s="49"/>
      <c r="N93" s="49"/>
      <c r="O93" s="49"/>
      <c r="P93"/>
    </row>
    <row r="94" spans="1:16" s="2" customFormat="1" ht="15">
      <c r="A94" s="3"/>
      <c r="B94" s="5"/>
      <c r="C94" s="8"/>
      <c r="D94" s="8"/>
      <c r="E94" s="4"/>
      <c r="F94" s="7"/>
      <c r="G94" s="6"/>
      <c r="H94" s="44"/>
      <c r="I94" s="45"/>
      <c r="J94" s="45"/>
      <c r="K94" s="49"/>
      <c r="L94" s="49"/>
      <c r="M94" s="49"/>
      <c r="N94" s="49"/>
      <c r="O94" s="49"/>
      <c r="P94"/>
    </row>
    <row r="95" spans="1:16" s="2" customFormat="1" ht="15">
      <c r="A95" s="3"/>
      <c r="B95" s="5"/>
      <c r="C95" s="8"/>
      <c r="D95" s="8"/>
      <c r="E95" s="4"/>
      <c r="F95" s="7"/>
      <c r="G95" s="6"/>
      <c r="H95" s="44"/>
      <c r="I95" s="45"/>
      <c r="J95" s="45"/>
      <c r="K95" s="49"/>
      <c r="L95" s="49"/>
      <c r="M95" s="49"/>
      <c r="N95" s="49"/>
      <c r="O95" s="49"/>
      <c r="P95"/>
    </row>
    <row r="96" spans="1:16" s="2" customFormat="1" ht="15">
      <c r="A96" s="3"/>
      <c r="B96" s="5"/>
      <c r="C96" s="8"/>
      <c r="D96" s="8"/>
      <c r="E96" s="4"/>
      <c r="F96" s="7"/>
      <c r="G96" s="6"/>
      <c r="H96" s="44"/>
      <c r="I96" s="45"/>
      <c r="J96" s="45"/>
      <c r="K96" s="49"/>
      <c r="L96" s="49"/>
      <c r="M96" s="49"/>
      <c r="N96" s="49"/>
      <c r="O96" s="49"/>
      <c r="P96"/>
    </row>
    <row r="97" spans="1:16" s="2" customFormat="1" ht="15">
      <c r="A97" s="3"/>
      <c r="B97" s="5"/>
      <c r="C97" s="8"/>
      <c r="D97" s="8"/>
      <c r="E97" s="4"/>
      <c r="F97" s="7"/>
      <c r="G97" s="6"/>
      <c r="H97" s="44"/>
      <c r="I97" s="45"/>
      <c r="J97" s="45"/>
      <c r="K97" s="49"/>
      <c r="L97" s="49"/>
      <c r="M97" s="49"/>
      <c r="N97" s="49"/>
      <c r="O97" s="49"/>
      <c r="P97"/>
    </row>
    <row r="98" spans="1:16" s="2" customFormat="1" ht="15">
      <c r="A98" s="3"/>
      <c r="B98" s="5"/>
      <c r="C98" s="8"/>
      <c r="D98" s="8"/>
      <c r="E98" s="4"/>
      <c r="F98" s="7"/>
      <c r="G98" s="6"/>
      <c r="H98" s="44"/>
      <c r="I98" s="45"/>
      <c r="J98" s="45"/>
      <c r="K98" s="49"/>
      <c r="L98" s="49"/>
      <c r="M98" s="49"/>
      <c r="N98" s="49"/>
      <c r="O98" s="49"/>
      <c r="P98"/>
    </row>
    <row r="99" spans="1:16" s="2" customFormat="1" ht="15">
      <c r="A99" s="3"/>
      <c r="B99" s="5"/>
      <c r="C99" s="8"/>
      <c r="D99" s="8"/>
      <c r="E99" s="4"/>
      <c r="F99" s="7"/>
      <c r="G99" s="6"/>
      <c r="H99" s="44"/>
      <c r="I99" s="45"/>
      <c r="J99" s="45"/>
      <c r="K99" s="49"/>
      <c r="L99" s="49"/>
      <c r="M99" s="49"/>
      <c r="N99" s="49"/>
      <c r="O99" s="49"/>
      <c r="P99"/>
    </row>
    <row r="100" spans="1:16" s="2" customFormat="1" ht="15">
      <c r="A100" s="3"/>
      <c r="B100" s="5"/>
      <c r="C100" s="8"/>
      <c r="D100" s="8"/>
      <c r="E100" s="4"/>
      <c r="F100" s="7"/>
      <c r="G100" s="6"/>
      <c r="H100" s="44"/>
      <c r="I100" s="45"/>
      <c r="J100" s="45"/>
      <c r="K100" s="49"/>
      <c r="L100" s="49"/>
      <c r="M100" s="49"/>
      <c r="N100" s="49"/>
      <c r="O100" s="49"/>
      <c r="P100"/>
    </row>
  </sheetData>
  <mergeCells count="10">
    <mergeCell ref="K2:O2"/>
    <mergeCell ref="B1:O1"/>
    <mergeCell ref="A2:A3"/>
    <mergeCell ref="C2:C3"/>
    <mergeCell ref="B2:B3"/>
    <mergeCell ref="F2:F3"/>
    <mergeCell ref="E2:E3"/>
    <mergeCell ref="D2:D3"/>
    <mergeCell ref="J2:J3"/>
    <mergeCell ref="G2:G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FB9E8-4E75-4BD4-8485-B307A742F17B}">
  <sheetPr codeName="Sheet15">
    <tabColor rgb="FFFF0000"/>
  </sheetPr>
  <dimension ref="B1:AL50"/>
  <sheetViews>
    <sheetView rightToLeft="1" tabSelected="1" zoomScale="75" zoomScaleNormal="75" workbookViewId="0">
      <selection activeCell="AL2" sqref="AL2"/>
    </sheetView>
  </sheetViews>
  <sheetFormatPr defaultColWidth="9" defaultRowHeight="18"/>
  <cols>
    <col min="1" max="1" width="2.19921875" style="84" customWidth="1"/>
    <col min="2" max="2" width="3.19921875" style="84" customWidth="1"/>
    <col min="3" max="35" width="2.796875" style="84" customWidth="1"/>
    <col min="36" max="37" width="2.59765625" style="84" customWidth="1"/>
    <col min="38" max="38" width="26.8984375" style="94" bestFit="1" customWidth="1"/>
    <col min="39" max="16384" width="9" style="84"/>
  </cols>
  <sheetData>
    <row r="1" spans="2:38">
      <c r="AL1" s="153" t="s">
        <v>107</v>
      </c>
    </row>
    <row r="2" spans="2:38" ht="18" customHeight="1">
      <c r="B2" s="85" t="s">
        <v>29</v>
      </c>
      <c r="C2" s="86"/>
      <c r="D2" s="86"/>
      <c r="E2" s="86"/>
      <c r="F2" s="86"/>
      <c r="G2" s="86"/>
      <c r="H2" s="86"/>
      <c r="I2" s="86"/>
      <c r="W2" s="86"/>
      <c r="X2" s="86"/>
      <c r="Y2" s="86"/>
      <c r="Z2" s="86"/>
      <c r="AC2" s="87" t="s">
        <v>28</v>
      </c>
      <c r="AL2" s="55">
        <v>101</v>
      </c>
    </row>
    <row r="3" spans="2:38" ht="18" customHeight="1" thickBot="1">
      <c r="B3" s="88" t="s">
        <v>73</v>
      </c>
      <c r="C3" s="89"/>
      <c r="D3" s="89"/>
      <c r="E3" s="90" t="str">
        <f>'بيانات المنشأة'!$C$3</f>
        <v>مصر الجديده</v>
      </c>
      <c r="F3" s="89"/>
      <c r="G3" s="89"/>
      <c r="H3" s="89"/>
      <c r="I3" s="89"/>
      <c r="J3" s="91"/>
      <c r="K3" s="91"/>
      <c r="L3" s="91"/>
      <c r="M3" s="91"/>
      <c r="N3" s="91"/>
      <c r="O3" s="91"/>
      <c r="P3" s="91"/>
      <c r="Q3" s="91"/>
      <c r="R3" s="91"/>
      <c r="S3" s="91"/>
      <c r="T3" s="91"/>
      <c r="U3" s="91"/>
      <c r="V3" s="91"/>
      <c r="W3" s="91"/>
      <c r="X3" s="91"/>
      <c r="Y3" s="91"/>
      <c r="Z3" s="91"/>
      <c r="AA3" s="91"/>
      <c r="AB3" s="91"/>
      <c r="AC3" s="91"/>
      <c r="AD3" s="91"/>
      <c r="AE3" s="91"/>
      <c r="AF3" s="91"/>
      <c r="AG3" s="91"/>
      <c r="AH3" s="91"/>
      <c r="AI3" s="91"/>
      <c r="AL3" s="84"/>
    </row>
    <row r="4" spans="2:38" ht="26.25" customHeight="1" thickTop="1">
      <c r="B4" s="92"/>
      <c r="C4" s="86"/>
      <c r="D4" s="86"/>
      <c r="E4" s="86"/>
      <c r="F4" s="86"/>
      <c r="G4" s="86"/>
      <c r="H4" s="86"/>
      <c r="I4" s="86"/>
      <c r="R4" s="93" t="s">
        <v>27</v>
      </c>
      <c r="AL4" s="164"/>
    </row>
    <row r="5" spans="2:38" s="96" customFormat="1" ht="23.25" customHeight="1">
      <c r="B5" s="95" t="s">
        <v>26</v>
      </c>
      <c r="D5" s="97">
        <v>1</v>
      </c>
      <c r="E5" s="84" t="s">
        <v>25</v>
      </c>
      <c r="G5" s="98"/>
      <c r="H5" s="98"/>
      <c r="I5" s="98"/>
      <c r="L5" s="99" t="s">
        <v>72</v>
      </c>
      <c r="M5" s="100"/>
      <c r="N5" s="101"/>
      <c r="T5" s="102">
        <v>2</v>
      </c>
      <c r="U5" s="102"/>
      <c r="W5" s="84" t="s">
        <v>41</v>
      </c>
      <c r="AB5" s="84"/>
      <c r="AC5" s="84"/>
      <c r="AD5" s="84"/>
      <c r="AE5" s="103"/>
      <c r="AF5" s="104"/>
      <c r="AL5" s="165"/>
    </row>
    <row r="6" spans="2:38" s="101" customFormat="1" ht="23.25" customHeight="1">
      <c r="B6" s="105"/>
      <c r="D6" s="106">
        <v>3</v>
      </c>
      <c r="E6" s="84" t="s">
        <v>42</v>
      </c>
      <c r="G6" s="107"/>
      <c r="H6" s="107"/>
      <c r="I6" s="107"/>
      <c r="L6" s="108"/>
      <c r="M6" s="109"/>
      <c r="T6" s="110"/>
      <c r="U6" s="110"/>
      <c r="W6" s="84"/>
      <c r="AL6" s="163" t="s">
        <v>106</v>
      </c>
    </row>
    <row r="7" spans="2:38" ht="16.5" customHeight="1" thickBot="1">
      <c r="B7" s="111"/>
      <c r="C7" s="112"/>
      <c r="D7" s="112"/>
      <c r="E7" s="112"/>
      <c r="F7" s="112"/>
      <c r="G7" s="112"/>
      <c r="H7" s="112"/>
      <c r="I7" s="112"/>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L7" s="161"/>
    </row>
    <row r="8" spans="2:38" ht="19.5" customHeight="1">
      <c r="B8" s="92"/>
      <c r="C8" s="86"/>
      <c r="D8" s="86"/>
      <c r="E8" s="86"/>
      <c r="F8" s="86"/>
      <c r="G8" s="86"/>
      <c r="H8" s="86"/>
      <c r="I8" s="86"/>
      <c r="AL8" s="161"/>
    </row>
    <row r="9" spans="2:38" ht="23.25" customHeight="1">
      <c r="C9" s="114"/>
      <c r="D9" s="114"/>
      <c r="E9" s="114"/>
      <c r="F9" s="115" t="s">
        <v>43</v>
      </c>
      <c r="G9" s="116" t="str">
        <f>IF('بيانات المنشأة'!$C$6="","",('بيانات المنشأة'!$C$6))</f>
        <v>محمد محمد محمد محمد</v>
      </c>
      <c r="H9" s="117"/>
      <c r="I9" s="117"/>
      <c r="J9" s="117"/>
      <c r="K9" s="118"/>
      <c r="S9" s="84" t="s">
        <v>44</v>
      </c>
      <c r="Y9" s="116" t="str">
        <f>IF('بيانات المنشأة'!$E$6="","",('بيانات المنشأة'!$E$6))</f>
        <v>موظف شئون العاملين</v>
      </c>
      <c r="AL9" s="166" t="s">
        <v>110</v>
      </c>
    </row>
    <row r="10" spans="2:38" ht="22.5" customHeight="1">
      <c r="B10" s="84" t="s">
        <v>22</v>
      </c>
      <c r="G10" s="119" t="str">
        <f>IF(LEN('بيانات المنشأة'!C7)&gt;=1,LEFT(RIGHT('بيانات المنشأة'!C7,1)),"")</f>
        <v>8</v>
      </c>
      <c r="H10" s="119" t="str">
        <f>IF(LEN('بيانات المنشأة'!C7)&gt;=2,LEFT(RIGHT('بيانات المنشأة'!C7,2)),"")</f>
        <v>7</v>
      </c>
      <c r="I10" s="119" t="str">
        <f>IF(LEN('بيانات المنشأة'!C7)&gt;=3,LEFT(RIGHT('بيانات المنشأة'!C7,3)),"")</f>
        <v>6</v>
      </c>
      <c r="J10" s="119" t="str">
        <f>IF(LEN('بيانات المنشأة'!C7)&gt;=4,LEFT(RIGHT('بيانات المنشأة'!C7,4)),"")</f>
        <v>5</v>
      </c>
      <c r="K10" s="119" t="str">
        <f>IF(LEN('بيانات المنشأة'!C7)&gt;=5,LEFT(RIGHT('بيانات المنشأة'!C7,5)),"")</f>
        <v>4</v>
      </c>
      <c r="L10" s="119" t="str">
        <f>IF(LEN('بيانات المنشأة'!C7)&gt;=6,LEFT(RIGHT('بيانات المنشأة'!C7,6)),"")</f>
        <v>3</v>
      </c>
      <c r="M10" s="119" t="str">
        <f>IF(LEN('بيانات المنشأة'!C7)&gt;=7,LEFT(RIGHT('بيانات المنشأة'!C7,7)),"")</f>
        <v>2</v>
      </c>
      <c r="N10" s="119" t="str">
        <f>IF(LEN('بيانات المنشأة'!C7)&gt;=8,LEFT(RIGHT('بيانات المنشأة'!C7,8)),"")</f>
        <v>1</v>
      </c>
      <c r="O10" s="119" t="str">
        <f>IF(LEN('بيانات المنشأة'!C7)&gt;=9,LEFT(RIGHT('بيانات المنشأة'!C7,9)),"")</f>
        <v/>
      </c>
      <c r="P10" s="120"/>
      <c r="Q10" s="120"/>
      <c r="R10" s="120"/>
      <c r="S10" s="121" t="s">
        <v>9</v>
      </c>
      <c r="T10" s="120"/>
      <c r="U10" s="120"/>
      <c r="W10" s="122" t="str">
        <f>IF('بيانات المنشأة'!$E$7="","",'بيانات المنشأة'!$E$7)</f>
        <v>0101234568110</v>
      </c>
      <c r="AL10" s="162"/>
    </row>
    <row r="11" spans="2:38" ht="2.25" customHeight="1">
      <c r="G11" s="120"/>
      <c r="H11" s="123"/>
      <c r="I11" s="120"/>
      <c r="J11" s="120"/>
      <c r="K11" s="120"/>
      <c r="L11" s="120"/>
      <c r="M11" s="120"/>
      <c r="N11" s="120"/>
      <c r="O11" s="120"/>
      <c r="P11" s="120"/>
      <c r="Q11" s="120"/>
      <c r="R11" s="120"/>
      <c r="S11" s="120"/>
      <c r="T11" s="120"/>
      <c r="U11" s="120"/>
      <c r="AL11" s="162"/>
    </row>
    <row r="12" spans="2:38" ht="22.5" customHeight="1">
      <c r="B12" s="84" t="s">
        <v>94</v>
      </c>
      <c r="G12" s="119" t="str">
        <f>IF(LEN('بيانات المنشأة'!C8)&gt;=1,LEFT(RIGHT('بيانات المنشأة'!C8,1)),"")</f>
        <v>4</v>
      </c>
      <c r="H12" s="119" t="str">
        <f>IF(LEN('بيانات المنشأة'!C8)&gt;=2,LEFT(RIGHT('بيانات المنشأة'!C8,2)),"")</f>
        <v>3</v>
      </c>
      <c r="I12" s="119" t="str">
        <f>IF(LEN('بيانات المنشأة'!C8)&gt;=3,LEFT(RIGHT('بيانات المنشأة'!C8,3)),"")</f>
        <v>2</v>
      </c>
      <c r="J12" s="119" t="str">
        <f>IF(LEN('بيانات المنشأة'!C8)&gt;=4,LEFT(RIGHT('بيانات المنشأة'!C8,4)),"")</f>
        <v>1</v>
      </c>
      <c r="K12" s="119" t="str">
        <f>IF(LEN('بيانات المنشأة'!C8)&gt;=5,LEFT(RIGHT('بيانات المنشأة'!C8,5)),"")</f>
        <v>9</v>
      </c>
      <c r="L12" s="119" t="str">
        <f>IF(LEN('بيانات المنشأة'!C8)&gt;=6,LEFT(RIGHT('بيانات المنشأة'!C8,6)),"")</f>
        <v>8</v>
      </c>
      <c r="M12" s="119" t="str">
        <f>IF(LEN('بيانات المنشأة'!C8)&gt;=7,LEFT(RIGHT('بيانات المنشأة'!C8,7)),"")</f>
        <v>7</v>
      </c>
      <c r="N12" s="119" t="str">
        <f>IF(LEN('بيانات المنشأة'!C8)&gt;=8,LEFT(RIGHT('بيانات المنشأة'!C8,8)),"")</f>
        <v>6</v>
      </c>
      <c r="O12" s="119" t="str">
        <f>IF(LEN('بيانات المنشأة'!C8)&gt;=9,LEFT(RIGHT('بيانات المنشأة'!C8,9)),"")</f>
        <v>5</v>
      </c>
      <c r="P12" s="119" t="str">
        <f>IF(LEN('بيانات المنشأة'!C8)&gt;=10,LEFT(RIGHT('بيانات المنشأة'!C8,10)),"")</f>
        <v>4</v>
      </c>
      <c r="Q12" s="119" t="str">
        <f>IF(LEN('بيانات المنشأة'!C8)&gt;=11,LEFT(RIGHT('بيانات المنشأة'!C8,11)),"")</f>
        <v>3</v>
      </c>
      <c r="R12" s="119" t="str">
        <f>IF(LEN('بيانات المنشأة'!C8)&gt;=12,LEFT(RIGHT('بيانات المنشأة'!C8,12)),"")</f>
        <v>2</v>
      </c>
      <c r="S12" s="119" t="str">
        <f>IF(LEN('بيانات المنشأة'!C8)&gt;=13,LEFT(RIGHT('بيانات المنشأة'!C8,13)),"")</f>
        <v>1</v>
      </c>
      <c r="T12" s="119" t="str">
        <f>IF(LEN('بيانات المنشأة'!C8)&gt;=14,LEFT(RIGHT('بيانات المنشأة'!C8,14)),"")</f>
        <v/>
      </c>
      <c r="U12" s="120"/>
      <c r="AL12" s="162"/>
    </row>
    <row r="13" spans="2:38" ht="16.5" customHeight="1" thickBot="1">
      <c r="B13" s="111"/>
      <c r="C13" s="112"/>
      <c r="D13" s="112"/>
      <c r="E13" s="112"/>
      <c r="F13" s="112"/>
      <c r="G13" s="112"/>
      <c r="H13" s="112"/>
      <c r="I13" s="112"/>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row>
    <row r="14" spans="2:38" ht="19.5" customHeight="1">
      <c r="B14" s="92"/>
      <c r="C14" s="86"/>
      <c r="D14" s="86"/>
      <c r="E14" s="86"/>
      <c r="F14" s="86"/>
      <c r="G14" s="86"/>
      <c r="H14" s="86"/>
      <c r="I14" s="86"/>
    </row>
    <row r="15" spans="2:38" ht="22.5" customHeight="1">
      <c r="B15" s="84" t="s">
        <v>22</v>
      </c>
      <c r="G15" s="119" t="str">
        <f xml:space="preserve"> IFERROR(IF(MID(VLOOKUP($AL$2,'المؤمن عليهم'!$A:$C,3,0),LEN(VLOOKUP($AL$2,'المؤمن عليهم'!$A:$C,3,0))-1,1)="","",MID(VLOOKUP($AL$2,'المؤمن عليهم'!$A:$C,3,0),LEN(VLOOKUP($AL$2,'المؤمن عليهم'!$A:$C,3,0)),1)),"")</f>
        <v>9</v>
      </c>
      <c r="H15" s="119" t="str">
        <f>IFERROR(IF(MID(VLOOKUP($AL$2,'المؤمن عليهم'!$A:$C,3,0),LEN(VLOOKUP($AL$2,'المؤمن عليهم'!$A:$C,3,0))-1,1)="","",MID(VLOOKUP($AL$2,'المؤمن عليهم'!$A:$C,3,0),LEN(VLOOKUP($AL$2,'المؤمن عليهم'!$A:$C,3,0))-1,1)),"")</f>
        <v>8</v>
      </c>
      <c r="I15" s="119" t="str">
        <f>IFERROR(IF(MID(VLOOKUP($AL$2,'المؤمن عليهم'!$A:$C,3,0),LEN(VLOOKUP($AL$2,'المؤمن عليهم'!$A:$C,3,0))-2,1)="","",MID(VLOOKUP($AL$2,'المؤمن عليهم'!$A:$C,3,0),LEN(VLOOKUP($AL$2,'المؤمن عليهم'!$A:$C,3,0))-2,1)),"")</f>
        <v>7</v>
      </c>
      <c r="J15" s="119" t="str">
        <f>IFERROR(IF(MID(VLOOKUP($AL$2,'المؤمن عليهم'!$A:$C,3,0),LEN(VLOOKUP($AL$2,'المؤمن عليهم'!$A:$C,3,0))-3,1)="","",MID(VLOOKUP($AL$2,'المؤمن عليهم'!$A:$C,3,0),LEN(VLOOKUP($AL$2,'المؤمن عليهم'!$A:$C,3,0))-3,1)),"")</f>
        <v>6</v>
      </c>
      <c r="K15" s="119" t="str">
        <f>IFERROR(IF(MID(VLOOKUP($AL$2,'المؤمن عليهم'!$A:$C,3,0),LEN(VLOOKUP($AL$2,'المؤمن عليهم'!$A:$C,3,0))-4,1)="","",MID(VLOOKUP($AL$2,'المؤمن عليهم'!$A:$C,3,0),LEN(VLOOKUP($AL$2,'المؤمن عليهم'!$A:$C,3,0))-4,1)),"")</f>
        <v>5</v>
      </c>
      <c r="L15" s="119" t="str">
        <f>IFERROR(IF(MID(VLOOKUP($AL$2,'المؤمن عليهم'!$A:$C,3,0),LEN(VLOOKUP($AL$2,'المؤمن عليهم'!$A:$C,3,0))-5,1)="","",MID(VLOOKUP($AL$2,'المؤمن عليهم'!$A:$C,3,0),LEN(VLOOKUP($AL$2,'المؤمن عليهم'!$A:$C,3,0))-5,1)),"")</f>
        <v>3</v>
      </c>
      <c r="M15" s="119" t="str">
        <f>IFERROR(IF(MID(VLOOKUP($AL$2,'المؤمن عليهم'!$A:$C,3,0),LEN(VLOOKUP($AL$2,'المؤمن عليهم'!$A:$C,3,0))-6,1)="","",MID(VLOOKUP($AL$2,'المؤمن عليهم'!$A:$C,3,0),LEN(VLOOKUP($AL$2,'المؤمن عليهم'!$A:$C,3,0))-6,1)),"")</f>
        <v>2</v>
      </c>
      <c r="N15" s="119" t="str">
        <f>IFERROR(IF(MID(VLOOKUP($AL$2,'المؤمن عليهم'!$A:$C,3,0),LEN(VLOOKUP($AL$2,'المؤمن عليهم'!$A:$C,3,0))-7,1)="","",MID(VLOOKUP($AL$2,'المؤمن عليهم'!$A:$C,3,0),LEN(VLOOKUP($AL$2,'المؤمن عليهم'!$A:$C,3,0))-7,1)),"")</f>
        <v>1</v>
      </c>
      <c r="O15" s="119" t="str">
        <f>IFERROR(IF(MID(VLOOKUP($AL$2,'المؤمن عليهم'!$A:$C,3,0),LEN(VLOOKUP($AL$2,'المؤمن عليهم'!$A:$C,3,0))-8,1)="","",MID(VLOOKUP($AL$2,'المؤمن عليهم'!$A:$C,3,0),LEN(VLOOKUP($AL$2,'المؤمن عليهم'!$A:$C,3,0))-8,1)),"")</f>
        <v/>
      </c>
      <c r="P15" s="120"/>
      <c r="R15" s="120"/>
      <c r="S15" s="120"/>
      <c r="T15" s="120"/>
      <c r="U15" s="120"/>
      <c r="V15" s="115" t="s">
        <v>21</v>
      </c>
      <c r="W15" s="124" t="str">
        <f>VLOOKUP(AL2,'المؤمن عليهم'!A:K,2,0)</f>
        <v>محمد محمد محمد محمد</v>
      </c>
      <c r="X15" s="124"/>
      <c r="Y15" s="124"/>
      <c r="Z15" s="124"/>
      <c r="AA15" s="124"/>
      <c r="AB15" s="124"/>
      <c r="AC15" s="124"/>
      <c r="AD15" s="124"/>
      <c r="AE15" s="124"/>
      <c r="AF15" s="124"/>
      <c r="AG15" s="124"/>
      <c r="AH15" s="124"/>
      <c r="AI15" s="124"/>
    </row>
    <row r="16" spans="2:38" ht="2.25" customHeight="1">
      <c r="G16" s="120" t="str">
        <f>IF(VLOOKUP(AL2, 'المؤمن عليهم'!A:C, 3, FALSE)="","",MID(VLOOKUP(AL2, 'المؤمن عليهم'!A:C, 3, FALSE),1,1))</f>
        <v>1</v>
      </c>
      <c r="H16" s="123"/>
      <c r="I16" s="120"/>
      <c r="J16" s="120"/>
      <c r="K16" s="120"/>
      <c r="L16" s="120"/>
      <c r="M16" s="120"/>
      <c r="N16" s="120"/>
      <c r="O16" s="120"/>
      <c r="P16" s="120"/>
      <c r="Q16" s="120"/>
      <c r="R16" s="120"/>
      <c r="S16" s="120"/>
      <c r="T16" s="120"/>
      <c r="U16" s="120"/>
    </row>
    <row r="17" spans="2:38" ht="22.5" customHeight="1">
      <c r="B17" s="84" t="s">
        <v>4</v>
      </c>
      <c r="G17" s="119" t="str">
        <f>IFERROR(IF(MID(VLOOKUP($AL$2,'المؤمن عليهم'!$A:$D,4,0),LEN(VLOOKUP($AL$2,'المؤمن عليهم'!$A:$D,4,0))-0,1)="","",MID(VLOOKUP($AL$2,'المؤمن عليهم'!$A:$D,4,0),LEN(VLOOKUP($AL$2,'المؤمن عليهم'!$A:$D,4,0))-0,1)),"")</f>
        <v>5</v>
      </c>
      <c r="H17" s="119" t="str">
        <f>IFERROR(IF(MID(VLOOKUP($AL$2,'المؤمن عليهم'!$A:$D,4,0),LEN(VLOOKUP($AL$2,'المؤمن عليهم'!$A:$D,4,0))-1,1)="","",MID(VLOOKUP($AL$2,'المؤمن عليهم'!$A:$D,4,0),LEN(VLOOKUP($AL$2,'المؤمن عليهم'!$A:$D,4,0))-1,1)),"")</f>
        <v>3</v>
      </c>
      <c r="I17" s="119" t="str">
        <f>IFERROR(IF(MID(VLOOKUP($AL$2,'المؤمن عليهم'!$A:$D,4,0),LEN(VLOOKUP($AL$2,'المؤمن عليهم'!$A:$D,4,0))-2,1)="","",MID(VLOOKUP($AL$2,'المؤمن عليهم'!$A:$D,4,0),LEN(VLOOKUP($AL$2,'المؤمن عليهم'!$A:$D,4,0))-2,1)),"")</f>
        <v>2</v>
      </c>
      <c r="J17" s="119" t="str">
        <f>IFERROR(IF(MID(VLOOKUP($AL$2,'المؤمن عليهم'!$A:$D,4,0),LEN(VLOOKUP($AL$2,'المؤمن عليهم'!$A:$D,4,0))-3,1)="","",MID(VLOOKUP($AL$2,'المؤمن عليهم'!$A:$D,4,0),LEN(VLOOKUP($AL$2,'المؤمن عليهم'!$A:$D,4,0))-3,1)),"")</f>
        <v>1</v>
      </c>
      <c r="K17" s="119" t="str">
        <f>IFERROR(IF(MID(VLOOKUP($AL$2,'المؤمن عليهم'!$A:$D,4,0),LEN(VLOOKUP($AL$2,'المؤمن عليهم'!$A:$D,4,0))-4,1)="","",MID(VLOOKUP($AL$2,'المؤمن عليهم'!$A:$D,4,0),LEN(VLOOKUP($AL$2,'المؤمن عليهم'!$A:$D,4,0))-4,1)),"")</f>
        <v>9</v>
      </c>
      <c r="L17" s="119" t="str">
        <f>IFERROR(IF(MID(VLOOKUP($AL$2,'المؤمن عليهم'!$A:$D,4,0),LEN(VLOOKUP($AL$2,'المؤمن عليهم'!$A:$D,4,0))-5,1)="","",MID(VLOOKUP($AL$2,'المؤمن عليهم'!$A:$D,4,0),LEN(VLOOKUP($AL$2,'المؤمن عليهم'!$A:$D,4,0))-5,1)),"")</f>
        <v>8</v>
      </c>
      <c r="M17" s="119" t="str">
        <f>IFERROR(IF(MID(VLOOKUP($AL$2,'المؤمن عليهم'!$A:$D,4,0),LEN(VLOOKUP($AL$2,'المؤمن عليهم'!$A:$D,4,0))-6,1)="","",MID(VLOOKUP($AL$2,'المؤمن عليهم'!$A:$D,4,0),LEN(VLOOKUP($AL$2,'المؤمن عليهم'!$A:$D,4,0))-6,1)),"")</f>
        <v>7</v>
      </c>
      <c r="N17" s="119" t="str">
        <f>IFERROR(IF(MID(VLOOKUP($AL$2,'المؤمن عليهم'!$A:$D,4,0),LEN(VLOOKUP($AL$2,'المؤمن عليهم'!$A:$D,4,0))-7,1)="","",MID(VLOOKUP($AL$2,'المؤمن عليهم'!$A:$D,4,0),LEN(VLOOKUP($AL$2,'المؤمن عليهم'!$A:$D,4,0))-7,1)),"")</f>
        <v>6</v>
      </c>
      <c r="O17" s="119" t="str">
        <f>IFERROR(IF(MID(VLOOKUP($AL$2,'المؤمن عليهم'!$A:$D,4,0),LEN(VLOOKUP($AL$2,'المؤمن عليهم'!$A:$D,4,0))-8,1)="","",MID(VLOOKUP($AL$2,'المؤمن عليهم'!$A:$D,4,0),LEN(VLOOKUP($AL$2,'المؤمن عليهم'!$A:$D,4,0))-8,1)),"")</f>
        <v>5</v>
      </c>
      <c r="P17" s="119" t="str">
        <f>IFERROR(IF(MID(VLOOKUP($AL$2,'المؤمن عليهم'!$A:$D,4,0),LEN(VLOOKUP($AL$2,'المؤمن عليهم'!$A:$D,4,0))-9,1)="","",MID(VLOOKUP($AL$2,'المؤمن عليهم'!$A:$D,4,0),LEN(VLOOKUP($AL$2,'المؤمن عليهم'!$A:$D,4,0))-9,1)),"")</f>
        <v>4</v>
      </c>
      <c r="Q17" s="119" t="str">
        <f>IFERROR(IF(MID(VLOOKUP($AL$2,'المؤمن عليهم'!$A:$D,4,0),LEN(VLOOKUP($AL$2,'المؤمن عليهم'!$A:$D,4,0))-10,1)="","",MID(VLOOKUP($AL$2,'المؤمن عليهم'!$A:$D,4,0),LEN(VLOOKUP($AL$2,'المؤمن عليهم'!$A:$D,4,0))-10,1)),"")</f>
        <v>3</v>
      </c>
      <c r="R17" s="119" t="str">
        <f>IFERROR(IF(MID(VLOOKUP($AL$2,'المؤمن عليهم'!$A:$D,4,0),LEN(VLOOKUP($AL$2,'المؤمن عليهم'!$A:$D,4,0))-11,1)="","",MID(VLOOKUP($AL$2,'المؤمن عليهم'!$A:$D,4,0),LEN(VLOOKUP($AL$2,'المؤمن عليهم'!$A:$D,4,0))-11,1)),"")</f>
        <v>2</v>
      </c>
      <c r="S17" s="119" t="str">
        <f>IFERROR(IF(MID(VLOOKUP($AL$2,'المؤمن عليهم'!$A:$D,4,0),LEN(VLOOKUP($AL$2,'المؤمن عليهم'!$A:$D,4,0))-12,1)="","",MID(VLOOKUP($AL$2,'المؤمن عليهم'!$A:$D,4,0),LEN(VLOOKUP($AL$2,'المؤمن عليهم'!$A:$D,4,0))-12,1)),"")</f>
        <v>1</v>
      </c>
      <c r="T17" s="119" t="str">
        <f>IFERROR(IF(MID(VLOOKUP($AL$2,'المؤمن عليهم'!$A:$D,4,0),LEN(VLOOKUP($AL$2,'المؤمن عليهم'!$A:$D,4,0))-13,1)="","",MID(VLOOKUP($AL$2,'المؤمن عليهم'!$A:$D,4,0),LEN(VLOOKUP($AL$2,'المؤمن عليهم'!$A:$D,4,0))-13,1)),"")</f>
        <v/>
      </c>
      <c r="U17" s="120"/>
      <c r="W17" s="84" t="s">
        <v>93</v>
      </c>
      <c r="Z17" s="125" t="str">
        <f>'المؤمن عليهم'!$J$4</f>
        <v>مصري</v>
      </c>
    </row>
    <row r="18" spans="2:38" ht="3" customHeight="1">
      <c r="B18" s="126"/>
    </row>
    <row r="19" spans="2:38" ht="22.5" customHeight="1">
      <c r="B19" s="126" t="s">
        <v>20</v>
      </c>
      <c r="F19" s="127" t="s">
        <v>111</v>
      </c>
      <c r="G19" s="127"/>
      <c r="H19" s="127"/>
      <c r="I19" s="127"/>
      <c r="J19" s="127"/>
      <c r="K19" s="127"/>
      <c r="P19" s="84" t="s">
        <v>45</v>
      </c>
      <c r="S19" s="128" t="str">
        <f>VLOOKUP(AL2,'المؤمن عليهم'!A:K,6,0)</f>
        <v>فنى إنتاج</v>
      </c>
    </row>
    <row r="20" spans="2:38" s="126" customFormat="1" ht="3" customHeight="1">
      <c r="AL20" s="129"/>
    </row>
    <row r="21" spans="2:38" ht="22.5" customHeight="1">
      <c r="B21" s="126" t="s">
        <v>19</v>
      </c>
      <c r="J21" s="130">
        <f>VLOOKUP(AL2,'المؤمن عليهم'!A:K,7,0)</f>
        <v>45992</v>
      </c>
      <c r="K21" s="131"/>
      <c r="M21" s="132">
        <f>VLOOKUP(AL2,'المؤمن عليهم'!A:K,7,0)</f>
        <v>45992</v>
      </c>
      <c r="N21" s="133"/>
      <c r="P21" s="134">
        <f>VLOOKUP(AL2,'المؤمن عليهم'!A:K,7,0)</f>
        <v>45992</v>
      </c>
      <c r="Q21" s="135"/>
      <c r="R21" s="135"/>
      <c r="S21" s="136"/>
      <c r="U21" s="84" t="s">
        <v>46</v>
      </c>
      <c r="X21" s="137">
        <v>3</v>
      </c>
    </row>
    <row r="22" spans="2:38" ht="4.5" customHeight="1">
      <c r="B22" s="126"/>
    </row>
    <row r="23" spans="2:38" ht="22.5" customHeight="1">
      <c r="B23" s="138" t="s">
        <v>112</v>
      </c>
      <c r="C23" s="138"/>
      <c r="D23" s="138"/>
      <c r="E23" s="138"/>
      <c r="F23" s="138"/>
      <c r="G23" s="57">
        <f>VLOOKUP(AL2,'المؤمن عليهم'!A:P,16,0)</f>
        <v>123</v>
      </c>
      <c r="H23" s="57"/>
      <c r="I23" s="57"/>
      <c r="J23" s="57"/>
      <c r="K23" s="57"/>
      <c r="L23" s="57"/>
      <c r="M23" s="57"/>
      <c r="N23" s="126" t="s">
        <v>113</v>
      </c>
      <c r="O23" s="107"/>
      <c r="P23" s="107"/>
      <c r="R23" s="58">
        <f>VLOOKUP(AL2,'المؤمن عليهم'!A:Q,17,0)</f>
        <v>3</v>
      </c>
      <c r="S23" s="58"/>
      <c r="T23" s="58"/>
      <c r="U23" s="58"/>
      <c r="V23" s="58"/>
      <c r="W23" s="58"/>
      <c r="AH23" s="120"/>
      <c r="AI23" s="120"/>
      <c r="AJ23" s="120"/>
      <c r="AK23" s="120"/>
    </row>
    <row r="24" spans="2:38" ht="2.25" customHeight="1">
      <c r="B24" s="126"/>
    </row>
    <row r="25" spans="2:38" ht="16.5" customHeight="1">
      <c r="B25" s="124" t="s">
        <v>47</v>
      </c>
      <c r="C25" s="124"/>
      <c r="D25" s="124"/>
      <c r="E25" s="124"/>
      <c r="F25" s="124"/>
      <c r="G25" s="124"/>
      <c r="I25" s="139" t="s">
        <v>18</v>
      </c>
      <c r="J25" s="139"/>
      <c r="K25" s="139"/>
      <c r="L25" s="139"/>
      <c r="M25" s="139"/>
      <c r="N25" s="139"/>
      <c r="O25" s="140"/>
      <c r="P25" s="140"/>
      <c r="S25" s="141" t="s">
        <v>37</v>
      </c>
      <c r="T25" s="141"/>
      <c r="U25" s="141"/>
      <c r="V25" s="141"/>
      <c r="W25" s="142"/>
      <c r="X25" s="139" t="s">
        <v>18</v>
      </c>
      <c r="Y25" s="139"/>
      <c r="Z25" s="139"/>
      <c r="AA25" s="139"/>
      <c r="AB25" s="139"/>
      <c r="AC25" s="139"/>
    </row>
    <row r="26" spans="2:38">
      <c r="B26" s="124"/>
      <c r="C26" s="124"/>
      <c r="D26" s="124"/>
      <c r="E26" s="124"/>
      <c r="F26" s="124"/>
      <c r="G26" s="124"/>
      <c r="I26" s="143" t="str">
        <f>RIGHT(VLOOKUP(AL2,'المؤمن عليهم'!A:K,8,0),1)</f>
        <v>0</v>
      </c>
      <c r="J26" s="143" t="str">
        <f>LEFT(RIGHT(VLOOKUP(AL2,'المؤمن عليهم'!A:K,8,0),2),1)</f>
        <v>0</v>
      </c>
      <c r="K26" s="143" t="str">
        <f>LEFT(RIGHT(VLOOKUP(AL2,'المؤمن عليهم'!A:K,8,0),3),1)</f>
        <v>7</v>
      </c>
      <c r="L26" s="143" t="str">
        <f>IF(LEN(VLOOKUP(AL2,'المؤمن عليهم'!A:K,8,0))&gt;=4,LEFT((RIGHT(VLOOKUP(AL2,'المؤمن عليهم'!A:K,8,0),4))),0)</f>
        <v>6</v>
      </c>
      <c r="M26" s="143" t="str">
        <f>IF(LEN(VLOOKUP(AL2,'المؤمن عليهم'!A:K,8,0))=5,LEFT((RIGHT(VLOOKUP(AL2,'المؤمن عليهم'!A:K,8,0),5))),0)</f>
        <v>1</v>
      </c>
      <c r="N26" s="144">
        <f>IF(LEN(VLOOKUP($AL$2,'المؤمن عليهم'!$A:$K,6,0))=8,LEFT((RIGHT(VLOOKUP($AL$2,'المؤمن عليهم'!$A:$K,6,0),8))),0)</f>
        <v>0</v>
      </c>
      <c r="O26" s="140"/>
      <c r="P26" s="140"/>
      <c r="S26" s="141"/>
      <c r="T26" s="141"/>
      <c r="U26" s="141"/>
      <c r="V26" s="141"/>
      <c r="W26" s="142"/>
      <c r="X26" s="143" t="str">
        <f>RIGHT(VLOOKUP(AL2,'المؤمن عليهم'!A:K,9,0),1)</f>
        <v>5</v>
      </c>
      <c r="Y26" s="143" t="str">
        <f>LEFT(RIGHT(VLOOKUP(AL2,'المؤمن عليهم'!A:K,9,0),2),1)</f>
        <v>4</v>
      </c>
      <c r="Z26" s="143" t="str">
        <f>LEFT(RIGHT(VLOOKUP(AL2,'المؤمن عليهم'!A:K,9,0),3),1)</f>
        <v>3</v>
      </c>
      <c r="AA26" s="143" t="str">
        <f>IF(LEN(VLOOKUP(AL2,'المؤمن عليهم'!A:K,9,0))&gt;=4,LEFT((RIGHT(VLOOKUP(AL2,'المؤمن عليهم'!A:K,9,0),4))),0)</f>
        <v>2</v>
      </c>
      <c r="AB26" s="143" t="str">
        <f>IF(LEN(VLOOKUP(AL2,'المؤمن عليهم'!A:K,9,0))&gt;=5,LEFT((RIGHT(VLOOKUP(AL2,'المؤمن عليهم'!A:K,9,0),5))),0)</f>
        <v>1</v>
      </c>
      <c r="AC26" s="144">
        <f>IF(LEN(VLOOKUP($AL$2,'المؤمن عليهم'!$A:$K,9,0))=6,LEFT((RIGHT(VLOOKUP($AL$2,'المؤمن عليهم'!$A:$K,9,0),6))),0)</f>
        <v>0</v>
      </c>
    </row>
    <row r="27" spans="2:38" ht="2.25" customHeight="1">
      <c r="G27" s="120"/>
      <c r="H27" s="120"/>
      <c r="I27" s="120"/>
      <c r="J27" s="120"/>
      <c r="K27" s="120"/>
      <c r="L27" s="120"/>
      <c r="M27" s="120"/>
      <c r="N27" s="120"/>
      <c r="O27" s="120"/>
      <c r="P27" s="120"/>
      <c r="Q27" s="120"/>
      <c r="R27" s="120"/>
      <c r="S27" s="120"/>
      <c r="T27" s="120"/>
      <c r="U27" s="120"/>
    </row>
    <row r="28" spans="2:38" ht="22.5" customHeight="1">
      <c r="B28" s="121" t="s">
        <v>17</v>
      </c>
      <c r="P28" s="145"/>
      <c r="Q28" s="145"/>
      <c r="S28" s="145"/>
      <c r="T28" s="145"/>
      <c r="V28" s="145"/>
      <c r="W28" s="145"/>
      <c r="X28" s="145"/>
      <c r="Y28" s="145"/>
      <c r="Z28" s="84" t="s">
        <v>16</v>
      </c>
      <c r="AD28" s="147"/>
      <c r="AE28" s="146"/>
      <c r="AF28" s="147"/>
      <c r="AG28" s="84" t="s">
        <v>15</v>
      </c>
    </row>
    <row r="29" spans="2:38" ht="3" customHeight="1">
      <c r="B29" s="126"/>
    </row>
    <row r="30" spans="2:38" ht="23.25" customHeight="1">
      <c r="B30" s="84" t="s">
        <v>48</v>
      </c>
      <c r="L30" s="121"/>
      <c r="M30" s="120"/>
      <c r="N30" s="99" t="s">
        <v>72</v>
      </c>
      <c r="O30" s="100"/>
      <c r="R30" s="84" t="s">
        <v>49</v>
      </c>
      <c r="S30" s="103"/>
      <c r="T30" s="104"/>
    </row>
    <row r="31" spans="2:38" ht="16.5" customHeight="1" thickBot="1">
      <c r="B31" s="111"/>
      <c r="C31" s="112"/>
      <c r="D31" s="112"/>
      <c r="E31" s="112"/>
      <c r="F31" s="112"/>
      <c r="G31" s="112"/>
      <c r="H31" s="112"/>
      <c r="I31" s="112"/>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row>
    <row r="32" spans="2:38" ht="19.5" customHeight="1">
      <c r="B32" s="92"/>
      <c r="C32" s="86"/>
      <c r="D32" s="86"/>
      <c r="E32" s="86"/>
      <c r="F32" s="86"/>
      <c r="G32" s="86"/>
      <c r="H32" s="86"/>
      <c r="I32" s="86"/>
    </row>
    <row r="33" spans="2:38">
      <c r="B33" s="84" t="s">
        <v>50</v>
      </c>
      <c r="F33" s="84" t="s">
        <v>51</v>
      </c>
      <c r="H33" s="145" t="s">
        <v>72</v>
      </c>
      <c r="J33" s="84" t="s">
        <v>52</v>
      </c>
      <c r="L33" s="145"/>
      <c r="N33" s="84" t="s">
        <v>53</v>
      </c>
      <c r="R33" s="145"/>
      <c r="T33" s="84" t="s">
        <v>54</v>
      </c>
      <c r="X33" s="145"/>
    </row>
    <row r="35" spans="2:38" ht="21">
      <c r="B35" s="114" t="s">
        <v>23</v>
      </c>
      <c r="C35" s="114"/>
      <c r="D35" s="114"/>
      <c r="E35" s="114"/>
      <c r="F35" s="116" t="str">
        <f>'بيانات المنشأة'!$C$11</f>
        <v>شركه الحمد للصناعات</v>
      </c>
      <c r="G35" s="148"/>
      <c r="H35" s="148"/>
      <c r="I35" s="148"/>
      <c r="J35" s="148"/>
      <c r="K35" s="148"/>
      <c r="L35" s="148"/>
      <c r="Q35" s="126" t="s">
        <v>24</v>
      </c>
      <c r="R35" s="114"/>
      <c r="S35" s="114"/>
      <c r="T35" s="114"/>
      <c r="U35" s="149"/>
      <c r="V35" s="119" t="str">
        <f>IF(LEN('بيانات المنشأة'!E11)&gt;=1,LEFT(RIGHT('بيانات المنشأة'!E11,1)),"")</f>
        <v>8</v>
      </c>
      <c r="W35" s="119" t="str">
        <f>IF(LEN('بيانات المنشأة'!E11)&gt;=2,LEFT(RIGHT('بيانات المنشأة'!E11,2)),"")</f>
        <v>7</v>
      </c>
      <c r="X35" s="119" t="str">
        <f>IF(LEN('بيانات المنشأة'!E11)&gt;=3,LEFT(RIGHT('بيانات المنشأة'!E11,3)),"")</f>
        <v>6</v>
      </c>
      <c r="Y35" s="119" t="str">
        <f>IF(LEN('بيانات المنشأة'!E11)&gt;=4,LEFT(RIGHT('بيانات المنشأة'!E11,4)),"")</f>
        <v>5</v>
      </c>
      <c r="Z35" s="119" t="str">
        <f>IF(LEN('بيانات المنشأة'!E11)&gt;=5,LEFT(RIGHT('بيانات المنشأة'!E11,5)),"")</f>
        <v>4</v>
      </c>
      <c r="AA35" s="119" t="str">
        <f>IF(LEN('بيانات المنشأة'!E11)&gt;=6,LEFT(RIGHT('بيانات المنشأة'!E11,6)),"")</f>
        <v>3</v>
      </c>
      <c r="AB35" s="119" t="str">
        <f>IF(LEN('بيانات المنشأة'!E11)&gt;=7,LEFT(RIGHT('بيانات المنشأة'!E11,7)),"")</f>
        <v>2</v>
      </c>
      <c r="AC35" s="119" t="str">
        <f>IF(LEN('بيانات المنشأة'!E11)&gt;=8,LEFT(RIGHT('بيانات المنشأة'!E11,8)),"")</f>
        <v>1</v>
      </c>
      <c r="AD35" s="119" t="str">
        <f>IF(LEN('بيانات المنشأة'!E11)&gt;=9,LEFT(RIGHT('بيانات المنشأة'!E11,9)),"")</f>
        <v/>
      </c>
      <c r="AL35" s="150"/>
    </row>
    <row r="36" spans="2:38" ht="16.95" customHeight="1" thickBot="1">
      <c r="B36" s="111"/>
      <c r="C36" s="112"/>
      <c r="D36" s="112"/>
      <c r="E36" s="112"/>
      <c r="F36" s="112"/>
      <c r="G36" s="112"/>
      <c r="H36" s="112"/>
      <c r="I36" s="112"/>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row>
    <row r="38" spans="2:38">
      <c r="B38" s="84" t="s">
        <v>14</v>
      </c>
      <c r="E38" s="137" t="str">
        <f>VLOOKUP(AL2,'المؤمن عليهم'!A:K,11,0)</f>
        <v>6</v>
      </c>
      <c r="I38" s="151" t="s">
        <v>55</v>
      </c>
      <c r="J38" s="152" t="str">
        <f>VLOOKUP(AL2,'المؤمن عليهم'!A:Z,12,0)</f>
        <v>النصر</v>
      </c>
      <c r="K38" s="121"/>
      <c r="N38" s="121"/>
      <c r="O38" s="121"/>
      <c r="P38" s="121"/>
      <c r="Q38" s="94"/>
      <c r="R38" s="94"/>
      <c r="T38" s="84" t="s">
        <v>56</v>
      </c>
      <c r="V38" s="153" t="str">
        <f>VLOOKUP(AL2,'المؤمن عليهم'!A:Z,13,0)</f>
        <v>النصر2</v>
      </c>
      <c r="Z38" s="154"/>
      <c r="AA38" s="154"/>
      <c r="AB38" s="154"/>
      <c r="AC38" s="154"/>
      <c r="AD38" s="154"/>
      <c r="AE38" s="154"/>
      <c r="AF38" s="154"/>
      <c r="AG38" s="154"/>
      <c r="AH38" s="154"/>
    </row>
    <row r="39" spans="2:38" ht="7.5" customHeight="1">
      <c r="Q39" s="94"/>
      <c r="R39" s="94"/>
    </row>
    <row r="40" spans="2:38" ht="21">
      <c r="B40" s="84" t="s">
        <v>13</v>
      </c>
      <c r="F40" s="116" t="str">
        <f>VLOOKUP(AL2,'المؤمن عليهم'!A:Z,14,0)</f>
        <v>القاهره</v>
      </c>
      <c r="G40" s="148"/>
      <c r="H40" s="148"/>
      <c r="I40" s="148"/>
      <c r="N40" s="84" t="s">
        <v>12</v>
      </c>
      <c r="Q40" s="116" t="str">
        <f>VLOOKUP(AL2,'المؤمن عليهم'!A:Z,15,0)</f>
        <v>القاهر2</v>
      </c>
      <c r="S40" s="94"/>
      <c r="T40" s="94"/>
      <c r="U40" s="94"/>
      <c r="V40" s="94"/>
      <c r="W40" s="94"/>
      <c r="X40" s="94"/>
      <c r="Y40" s="94"/>
      <c r="Z40" s="94"/>
      <c r="AA40" s="94"/>
      <c r="AB40" s="94"/>
      <c r="AC40" s="94"/>
      <c r="AD40" s="94"/>
      <c r="AE40" s="94"/>
      <c r="AF40" s="94"/>
      <c r="AG40" s="94"/>
      <c r="AH40" s="94"/>
    </row>
    <row r="41" spans="2:38" ht="21" customHeight="1" thickBot="1">
      <c r="B41" s="111"/>
      <c r="C41" s="112"/>
      <c r="D41" s="112"/>
      <c r="E41" s="112"/>
      <c r="F41" s="112"/>
      <c r="G41" s="112"/>
      <c r="H41" s="112"/>
      <c r="I41" s="112"/>
      <c r="J41" s="113"/>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3"/>
      <c r="AH41" s="113"/>
    </row>
    <row r="42" spans="2:38" ht="19.5" customHeight="1">
      <c r="C42" s="86"/>
      <c r="D42" s="155"/>
      <c r="E42" s="86"/>
      <c r="F42" s="86"/>
      <c r="G42" s="86"/>
      <c r="H42" s="86"/>
      <c r="I42" s="86"/>
      <c r="AA42" s="155"/>
    </row>
    <row r="43" spans="2:38" ht="21">
      <c r="B43" s="126" t="s">
        <v>11</v>
      </c>
      <c r="G43" s="86"/>
      <c r="H43" s="86"/>
      <c r="I43" s="86"/>
      <c r="Q43" s="94"/>
      <c r="R43" s="94"/>
      <c r="T43" s="126" t="s">
        <v>57</v>
      </c>
    </row>
    <row r="44" spans="2:38" ht="21">
      <c r="B44" s="126" t="s">
        <v>116</v>
      </c>
      <c r="C44" s="86"/>
      <c r="D44" s="86"/>
      <c r="E44" s="86"/>
      <c r="F44" s="86"/>
      <c r="G44" s="86"/>
      <c r="H44" s="156" t="str">
        <f>VLOOKUP(AL2,'المؤمن عليهم'!A:R,18,0)</f>
        <v>0100</v>
      </c>
      <c r="I44" s="156"/>
      <c r="J44" s="156"/>
      <c r="K44" s="156"/>
      <c r="L44" s="156"/>
      <c r="M44" s="156"/>
      <c r="N44" s="156"/>
      <c r="O44" s="156"/>
      <c r="P44" s="156"/>
      <c r="Y44" s="154" t="s">
        <v>58</v>
      </c>
    </row>
    <row r="45" spans="2:38" ht="17.25" customHeight="1">
      <c r="B45" s="157" t="s">
        <v>10</v>
      </c>
      <c r="C45" s="86"/>
      <c r="D45" s="86"/>
      <c r="E45" s="86"/>
      <c r="F45" s="86"/>
      <c r="G45" s="86"/>
      <c r="H45" s="86"/>
      <c r="I45" s="86"/>
    </row>
    <row r="46" spans="2:38" ht="21" customHeight="1" thickBot="1">
      <c r="B46" s="111"/>
      <c r="C46" s="112"/>
      <c r="D46" s="112"/>
      <c r="E46" s="112"/>
      <c r="F46" s="112"/>
      <c r="G46" s="112"/>
      <c r="H46" s="112"/>
      <c r="I46" s="112"/>
      <c r="J46" s="113"/>
      <c r="K46" s="113"/>
      <c r="L46" s="113"/>
      <c r="M46" s="113"/>
      <c r="N46" s="113"/>
      <c r="O46" s="113"/>
      <c r="P46" s="113"/>
      <c r="Q46" s="113"/>
      <c r="R46" s="113"/>
      <c r="S46" s="113"/>
      <c r="T46" s="113"/>
      <c r="U46" s="113"/>
      <c r="V46" s="113"/>
      <c r="W46" s="113"/>
      <c r="X46" s="113"/>
      <c r="Y46" s="113"/>
      <c r="Z46" s="113"/>
      <c r="AA46" s="113"/>
      <c r="AB46" s="113"/>
      <c r="AC46" s="113"/>
      <c r="AD46" s="113"/>
      <c r="AE46" s="113"/>
      <c r="AF46" s="113"/>
      <c r="AG46" s="113"/>
      <c r="AH46" s="113"/>
    </row>
    <row r="47" spans="2:38" ht="19.5" customHeight="1">
      <c r="C47" s="86"/>
      <c r="D47" s="155"/>
      <c r="E47" s="86"/>
      <c r="F47" s="86"/>
      <c r="G47" s="86"/>
      <c r="H47" s="86"/>
      <c r="I47" s="86"/>
      <c r="AA47" s="155"/>
    </row>
    <row r="48" spans="2:38" ht="18.75" customHeight="1">
      <c r="B48" s="158" t="s">
        <v>60</v>
      </c>
      <c r="C48" s="159"/>
      <c r="D48" s="159"/>
      <c r="E48" s="159"/>
      <c r="F48" s="159"/>
      <c r="S48" s="84" t="s">
        <v>59</v>
      </c>
    </row>
    <row r="49" spans="2:6" ht="10.5" customHeight="1">
      <c r="B49" s="160"/>
      <c r="C49" s="160"/>
      <c r="D49" s="160"/>
      <c r="E49" s="160"/>
      <c r="F49" s="160"/>
    </row>
    <row r="50" spans="2:6" ht="18.75" customHeight="1">
      <c r="B50" s="158" t="s">
        <v>61</v>
      </c>
      <c r="C50" s="159"/>
      <c r="D50" s="159"/>
      <c r="E50" s="159"/>
      <c r="F50" s="159"/>
    </row>
  </sheetData>
  <sheetProtection formatCells="0" formatColumns="0" formatRows="0" insertColumns="0" insertRows="0" insertHyperlinks="0" deleteColumns="0" deleteRows="0" selectLockedCells="1" sort="0" autoFilter="0" pivotTables="0"/>
  <mergeCells count="18">
    <mergeCell ref="X25:AC25"/>
    <mergeCell ref="B49:F49"/>
    <mergeCell ref="N30:O30"/>
    <mergeCell ref="J21:K21"/>
    <mergeCell ref="M21:N21"/>
    <mergeCell ref="P21:S21"/>
    <mergeCell ref="B25:G26"/>
    <mergeCell ref="I25:N25"/>
    <mergeCell ref="S25:V26"/>
    <mergeCell ref="G23:M23"/>
    <mergeCell ref="H44:P44"/>
    <mergeCell ref="B23:F23"/>
    <mergeCell ref="R23:W23"/>
    <mergeCell ref="F19:K19"/>
    <mergeCell ref="L5:M5"/>
    <mergeCell ref="T5:U5"/>
    <mergeCell ref="T6:U6"/>
    <mergeCell ref="W15:AI15"/>
  </mergeCells>
  <hyperlinks>
    <hyperlink ref="AL9" r:id="rId1" xr:uid="{A522E41F-45A3-476A-B517-CAD40F904720}"/>
  </hyperlinks>
  <printOptions horizontalCentered="1"/>
  <pageMargins left="0.19685039370078741" right="0.27559055118110237" top="3.937007874015748E-2" bottom="0.19685039370078741" header="0.31496062992125984" footer="0.31496062992125984"/>
  <pageSetup paperSize="9" scale="97" orientation="portrait" r:id="rId2"/>
  <colBreaks count="1" manualBreakCount="1">
    <brk id="35" max="1048575" man="1"/>
  </col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9A6E2-7782-47AC-AC83-0318E36A262E}">
  <sheetPr codeName="Sheet16">
    <tabColor rgb="FFC00000"/>
  </sheetPr>
  <dimension ref="A1:M23"/>
  <sheetViews>
    <sheetView rightToLeft="1" zoomScaleNormal="100" workbookViewId="0">
      <selection activeCell="B2" sqref="B2:I2"/>
    </sheetView>
  </sheetViews>
  <sheetFormatPr defaultColWidth="12.09765625" defaultRowHeight="13.8"/>
  <cols>
    <col min="1" max="1" width="2.796875" style="26" customWidth="1"/>
    <col min="2" max="4" width="12.09765625" style="18"/>
    <col min="5" max="5" width="10.3984375" style="18" customWidth="1"/>
    <col min="6" max="6" width="14.796875" style="18" customWidth="1"/>
    <col min="7" max="7" width="10.3984375" style="18" customWidth="1"/>
    <col min="8" max="8" width="12.09765625" style="18" customWidth="1"/>
    <col min="9" max="9" width="14.796875" style="18" customWidth="1"/>
    <col min="10" max="16384" width="12.09765625" style="18"/>
  </cols>
  <sheetData>
    <row r="1" spans="1:11" ht="24.75" customHeight="1">
      <c r="E1" s="73" t="s">
        <v>36</v>
      </c>
      <c r="F1" s="73"/>
    </row>
    <row r="2" spans="1:11" s="19" customFormat="1" ht="63.75" customHeight="1">
      <c r="A2" s="27" t="s">
        <v>39</v>
      </c>
      <c r="B2" s="74" t="s">
        <v>62</v>
      </c>
      <c r="C2" s="74"/>
      <c r="D2" s="74"/>
      <c r="E2" s="74"/>
      <c r="F2" s="74"/>
      <c r="G2" s="74"/>
      <c r="H2" s="74"/>
      <c r="I2" s="74"/>
    </row>
    <row r="3" spans="1:11" s="19" customFormat="1" ht="51" customHeight="1">
      <c r="A3" s="27">
        <v>2</v>
      </c>
      <c r="B3" s="75" t="s">
        <v>70</v>
      </c>
      <c r="C3" s="76"/>
      <c r="D3" s="76"/>
      <c r="E3" s="76"/>
      <c r="F3" s="76"/>
      <c r="G3" s="76"/>
      <c r="H3" s="76"/>
      <c r="I3" s="76"/>
      <c r="J3" s="59"/>
      <c r="K3" s="59"/>
    </row>
    <row r="4" spans="1:11">
      <c r="J4" s="70"/>
      <c r="K4" s="70"/>
    </row>
    <row r="5" spans="1:11" s="19" customFormat="1" ht="24" customHeight="1">
      <c r="A5" s="27">
        <v>3</v>
      </c>
      <c r="B5" s="77" t="s">
        <v>63</v>
      </c>
      <c r="C5" s="78"/>
      <c r="D5" s="78"/>
      <c r="E5" s="78"/>
      <c r="F5" s="78"/>
      <c r="G5" s="78"/>
      <c r="H5" s="78"/>
      <c r="J5" s="70"/>
      <c r="K5" s="70"/>
    </row>
    <row r="6" spans="1:11" s="19" customFormat="1" ht="27" customHeight="1">
      <c r="A6" s="27"/>
      <c r="B6" s="71" t="s">
        <v>64</v>
      </c>
      <c r="C6" s="71"/>
      <c r="D6" s="71"/>
      <c r="E6" s="71"/>
      <c r="F6" s="71"/>
      <c r="G6" s="71"/>
      <c r="H6" s="71"/>
    </row>
    <row r="7" spans="1:11" s="19" customFormat="1" ht="27.75" customHeight="1">
      <c r="A7" s="27"/>
      <c r="B7" s="71" t="s">
        <v>35</v>
      </c>
      <c r="C7" s="71"/>
      <c r="D7" s="71"/>
      <c r="E7" s="71"/>
      <c r="F7" s="71"/>
      <c r="G7" s="71"/>
      <c r="H7" s="71"/>
    </row>
    <row r="8" spans="1:11" s="19" customFormat="1" ht="81" customHeight="1">
      <c r="A8" s="27"/>
      <c r="B8" s="71" t="s">
        <v>71</v>
      </c>
      <c r="C8" s="71"/>
      <c r="D8" s="71"/>
      <c r="E8" s="71"/>
      <c r="F8" s="71"/>
      <c r="G8" s="71"/>
      <c r="H8" s="71"/>
      <c r="I8" s="71"/>
    </row>
    <row r="9" spans="1:11" s="19" customFormat="1" ht="23.25" customHeight="1">
      <c r="A9" s="27"/>
      <c r="B9" s="71" t="s">
        <v>34</v>
      </c>
      <c r="C9" s="71"/>
      <c r="D9" s="71"/>
      <c r="E9" s="71"/>
      <c r="F9" s="71"/>
      <c r="G9" s="71"/>
      <c r="H9" s="71"/>
    </row>
    <row r="10" spans="1:11" s="20" customFormat="1" ht="27.75" customHeight="1">
      <c r="A10" s="28"/>
      <c r="E10" s="81" t="s">
        <v>8</v>
      </c>
      <c r="F10" s="81"/>
    </row>
    <row r="11" spans="1:11" s="20" customFormat="1" ht="33" customHeight="1">
      <c r="A11" s="28"/>
      <c r="B11" s="46" t="s">
        <v>88</v>
      </c>
      <c r="C11" s="48" t="str">
        <f>'بيانات المنشأة'!$C$11</f>
        <v>شركه الحمد للصناعات</v>
      </c>
      <c r="D11" s="46"/>
      <c r="E11" s="46"/>
      <c r="F11" s="46" t="s">
        <v>86</v>
      </c>
      <c r="G11" s="72">
        <f>'بيانات المنشأة'!$E$11</f>
        <v>12345678</v>
      </c>
      <c r="H11" s="72"/>
      <c r="K11" s="35"/>
    </row>
    <row r="12" spans="1:11" ht="36" customHeight="1">
      <c r="B12" s="46" t="s">
        <v>87</v>
      </c>
      <c r="C12" s="48" t="str">
        <f>'بيانات المنشأة'!$C$13</f>
        <v>العاصمه الاداريه الجديده</v>
      </c>
      <c r="D12" s="46"/>
      <c r="E12" s="46"/>
      <c r="F12" s="46"/>
      <c r="G12" s="46"/>
      <c r="H12" s="47"/>
      <c r="K12" s="35"/>
    </row>
    <row r="13" spans="1:11" ht="6.75" customHeight="1">
      <c r="B13" s="21"/>
    </row>
    <row r="14" spans="1:11" s="19" customFormat="1" ht="99" customHeight="1">
      <c r="A14" s="27" t="s">
        <v>39</v>
      </c>
      <c r="B14" s="71" t="s">
        <v>65</v>
      </c>
      <c r="C14" s="71"/>
      <c r="D14" s="71"/>
      <c r="E14" s="71"/>
      <c r="F14" s="71"/>
      <c r="G14" s="71"/>
      <c r="H14" s="71"/>
      <c r="I14" s="71"/>
    </row>
    <row r="15" spans="1:11" ht="24" customHeight="1">
      <c r="H15" s="24" t="s">
        <v>40</v>
      </c>
    </row>
    <row r="16" spans="1:11" ht="25.5" customHeight="1">
      <c r="H16" s="17" t="s">
        <v>33</v>
      </c>
    </row>
    <row r="17" spans="1:13" ht="5.25" customHeight="1">
      <c r="H17" s="17"/>
    </row>
    <row r="18" spans="1:13" s="23" customFormat="1" ht="26.25" customHeight="1">
      <c r="A18" s="29" t="s">
        <v>38</v>
      </c>
      <c r="B18" s="25" t="s">
        <v>66</v>
      </c>
      <c r="C18" s="82" t="str">
        <f>س1!$W$15</f>
        <v>محمد محمد محمد محمد</v>
      </c>
      <c r="D18" s="82"/>
      <c r="E18" s="82"/>
      <c r="F18" s="83" t="s">
        <v>32</v>
      </c>
      <c r="G18" s="83"/>
      <c r="H18" s="83"/>
      <c r="I18" s="83"/>
    </row>
    <row r="19" spans="1:13" s="23" customFormat="1" ht="100.5" customHeight="1">
      <c r="A19" s="29"/>
      <c r="B19" s="79" t="s">
        <v>67</v>
      </c>
      <c r="C19" s="80"/>
      <c r="D19" s="80"/>
      <c r="E19" s="80"/>
      <c r="F19" s="80"/>
      <c r="G19" s="80"/>
      <c r="H19" s="80"/>
      <c r="I19" s="80"/>
      <c r="J19" s="34"/>
      <c r="K19" s="34"/>
      <c r="L19" s="34"/>
      <c r="M19" s="34"/>
    </row>
    <row r="20" spans="1:13" s="23" customFormat="1" ht="5.25" customHeight="1">
      <c r="A20" s="29"/>
      <c r="B20" s="32"/>
      <c r="C20" s="33"/>
      <c r="D20" s="33"/>
      <c r="E20" s="33"/>
      <c r="F20" s="33"/>
      <c r="G20" s="33"/>
      <c r="H20" s="33"/>
      <c r="I20" s="33"/>
      <c r="J20" s="34"/>
      <c r="K20" s="34"/>
      <c r="L20" s="34"/>
      <c r="M20" s="34"/>
    </row>
    <row r="21" spans="1:13" ht="22.5" customHeight="1">
      <c r="H21" s="17" t="s">
        <v>31</v>
      </c>
    </row>
    <row r="22" spans="1:13" ht="22.5" customHeight="1">
      <c r="H22" s="17" t="s">
        <v>30</v>
      </c>
    </row>
    <row r="23" spans="1:13" ht="29.4">
      <c r="B23" s="22"/>
    </row>
  </sheetData>
  <mergeCells count="16">
    <mergeCell ref="B19:I19"/>
    <mergeCell ref="B8:I8"/>
    <mergeCell ref="B9:H9"/>
    <mergeCell ref="E10:F10"/>
    <mergeCell ref="B14:I14"/>
    <mergeCell ref="C18:E18"/>
    <mergeCell ref="F18:I18"/>
    <mergeCell ref="J3:K3"/>
    <mergeCell ref="J4:K5"/>
    <mergeCell ref="B7:H7"/>
    <mergeCell ref="G11:H11"/>
    <mergeCell ref="E1:F1"/>
    <mergeCell ref="B2:I2"/>
    <mergeCell ref="B3:I3"/>
    <mergeCell ref="B5:H5"/>
    <mergeCell ref="B6:H6"/>
  </mergeCells>
  <printOptions horizontalCentered="1"/>
  <pageMargins left="0.19685039370078741" right="0.19685039370078741" top="0.39370078740157483" bottom="0.19685039370078741" header="0.31496062992125984" footer="0.31496062992125984"/>
  <pageSetup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بيانات المنشأة</vt:lpstr>
      <vt:lpstr>المؤمن عليهم</vt:lpstr>
      <vt:lpstr>س1</vt:lpstr>
      <vt:lpstr>خلف س1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س1 تأمينات</dc:title>
  <dc:subject>س1 تأمينات</dc:subject>
  <dc:creator>محمد الليثى;Sherif Fawzy Aliateck</dc:creator>
  <cp:lastModifiedBy>Sherif Fawzy</cp:lastModifiedBy>
  <cp:lastPrinted>2026-03-07T23:54:24Z</cp:lastPrinted>
  <dcterms:created xsi:type="dcterms:W3CDTF">2026-03-05T14:44:46Z</dcterms:created>
  <dcterms:modified xsi:type="dcterms:W3CDTF">2026-03-07T23:54:48Z</dcterms:modified>
</cp:coreProperties>
</file>